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G:\Space\"/>
    </mc:Choice>
  </mc:AlternateContent>
  <xr:revisionPtr revIDLastSave="0" documentId="13_ncr:1_{2690869E-6BD0-49A6-94A7-21CC48ED462F}" xr6:coauthVersionLast="47" xr6:coauthVersionMax="47" xr10:uidLastSave="{00000000-0000-0000-0000-000000000000}"/>
  <bookViews>
    <workbookView xWindow="14400" yWindow="0" windowWidth="14400" windowHeight="15600" firstSheet="2" activeTab="3" xr2:uid="{5C15AF23-0658-4CBA-911F-D8B39E21B466}"/>
  </bookViews>
  <sheets>
    <sheet name="Info" sheetId="8" r:id="rId1"/>
    <sheet name="Compression Spring" sheetId="1" r:id="rId2"/>
    <sheet name="Tension Spring" sheetId="5" r:id="rId3"/>
    <sheet name="Torsion Spring" sheetId="9" r:id="rId4"/>
    <sheet name="Bearings" sheetId="4" r:id="rId5"/>
    <sheet name="Help"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9" l="1"/>
  <c r="E31" i="9"/>
  <c r="F31" i="9"/>
  <c r="D31" i="9"/>
  <c r="F12" i="9"/>
  <c r="E12" i="9"/>
  <c r="D12" i="9"/>
  <c r="E10" i="9"/>
  <c r="F10" i="9"/>
  <c r="D10" i="9"/>
  <c r="D7" i="9" s="1"/>
  <c r="E17" i="9"/>
  <c r="E21" i="9" s="1"/>
  <c r="E22" i="9" s="1"/>
  <c r="E20" i="9" s="1"/>
  <c r="E23" i="9" s="1"/>
  <c r="E24" i="9" s="1"/>
  <c r="F17" i="9"/>
  <c r="F21" i="9" s="1"/>
  <c r="F22" i="9" s="1"/>
  <c r="F20" i="9" s="1"/>
  <c r="F23" i="9" s="1"/>
  <c r="F24" i="9" s="1"/>
  <c r="E19" i="9"/>
  <c r="F19" i="9"/>
  <c r="D19" i="9"/>
  <c r="D17" i="9"/>
  <c r="D21" i="9" s="1"/>
  <c r="D22" i="9" s="1"/>
  <c r="D20" i="9" s="1"/>
  <c r="K5" i="5"/>
  <c r="H5" i="5"/>
  <c r="E5" i="5"/>
  <c r="K8" i="5"/>
  <c r="H8" i="5"/>
  <c r="E8" i="5"/>
  <c r="D21" i="4"/>
  <c r="D20" i="4"/>
  <c r="D8" i="4"/>
  <c r="D7" i="4"/>
  <c r="F21" i="1"/>
  <c r="F20" i="1" s="1"/>
  <c r="E21" i="1"/>
  <c r="E20" i="1" s="1"/>
  <c r="E15" i="1"/>
  <c r="E14" i="1" s="1"/>
  <c r="F15" i="1"/>
  <c r="F14" i="1" s="1"/>
  <c r="D21" i="1"/>
  <c r="D20" i="1" s="1"/>
  <c r="D15" i="1"/>
  <c r="D14" i="1" s="1"/>
  <c r="J7" i="1"/>
  <c r="J5" i="1" s="1"/>
  <c r="G7" i="1"/>
  <c r="G5" i="1" s="1"/>
  <c r="D7" i="1"/>
  <c r="D5" i="1" s="1"/>
  <c r="F7" i="9" l="1"/>
  <c r="D6" i="9"/>
  <c r="D8" i="9"/>
  <c r="E7" i="9"/>
  <c r="E6" i="9" s="1"/>
  <c r="E28" i="9" s="1"/>
  <c r="D23" i="9"/>
  <c r="D24" i="9" s="1"/>
  <c r="M5" i="5"/>
  <c r="L5" i="5"/>
  <c r="F5" i="5"/>
  <c r="G5" i="5"/>
  <c r="J5" i="5"/>
  <c r="I5" i="5"/>
  <c r="K5" i="1"/>
  <c r="L5" i="1"/>
  <c r="I5" i="1"/>
  <c r="H5" i="1"/>
  <c r="E5" i="1"/>
  <c r="F5" i="1"/>
  <c r="F6" i="9" l="1"/>
  <c r="F28" i="9" s="1"/>
  <c r="F8" i="9"/>
  <c r="E8" i="9"/>
</calcChain>
</file>

<file path=xl/sharedStrings.xml><?xml version="1.0" encoding="utf-8"?>
<sst xmlns="http://schemas.openxmlformats.org/spreadsheetml/2006/main" count="220" uniqueCount="102">
  <si>
    <t>F</t>
  </si>
  <si>
    <t>Force</t>
  </si>
  <si>
    <t>N</t>
  </si>
  <si>
    <t>k</t>
  </si>
  <si>
    <t>Nmm</t>
  </si>
  <si>
    <t>x</t>
  </si>
  <si>
    <t>Displacement</t>
  </si>
  <si>
    <t>Spring rate</t>
  </si>
  <si>
    <t>Free length</t>
  </si>
  <si>
    <t>Loaded length</t>
  </si>
  <si>
    <t>mm</t>
  </si>
  <si>
    <t>Nominal</t>
  </si>
  <si>
    <t>(+)10%</t>
  </si>
  <si>
    <t>(-)10%</t>
  </si>
  <si>
    <t>Spring 1</t>
  </si>
  <si>
    <t>Spring 2</t>
  </si>
  <si>
    <t xml:space="preserve">Fill in Nominal spring rate, F0 and F1 cells </t>
  </si>
  <si>
    <t>Model No</t>
  </si>
  <si>
    <t>Spring 3</t>
  </si>
  <si>
    <t>SR</t>
  </si>
  <si>
    <t>Slenderness ratio</t>
  </si>
  <si>
    <t>SL</t>
  </si>
  <si>
    <t>Slender limit</t>
  </si>
  <si>
    <t>Slenderness- If Slenderness ratio is &gt;4 the spring will buckle</t>
  </si>
  <si>
    <t>MØ</t>
  </si>
  <si>
    <t>Mean Diameter</t>
  </si>
  <si>
    <t>wØ</t>
  </si>
  <si>
    <t>wire diameter</t>
  </si>
  <si>
    <t>OØ</t>
  </si>
  <si>
    <t>Outer Diameter</t>
  </si>
  <si>
    <t>IØ</t>
  </si>
  <si>
    <t>Inner Diameter</t>
  </si>
  <si>
    <t>Using Outer diameter of spring</t>
  </si>
  <si>
    <t>Using Inner diameter of spring</t>
  </si>
  <si>
    <t>To help you get around this calculator have a look at the image below</t>
  </si>
  <si>
    <t>If you need support in your project contact me andrew.dunn@wyrmengineering.com</t>
  </si>
  <si>
    <t>www.wyrmengineering.com</t>
  </si>
  <si>
    <t xml:space="preserve">Visit </t>
  </si>
  <si>
    <t>Radial Load</t>
  </si>
  <si>
    <r>
      <t>Fr</t>
    </r>
    <r>
      <rPr>
        <vertAlign val="subscript"/>
        <sz val="11"/>
        <color theme="1"/>
        <rFont val="Calibri"/>
        <family val="2"/>
        <scheme val="minor"/>
      </rPr>
      <t>B</t>
    </r>
  </si>
  <si>
    <r>
      <t>Fr</t>
    </r>
    <r>
      <rPr>
        <vertAlign val="subscript"/>
        <sz val="11"/>
        <color theme="1"/>
        <rFont val="Calibri"/>
        <family val="2"/>
        <scheme val="minor"/>
      </rPr>
      <t>A</t>
    </r>
  </si>
  <si>
    <t>Reaction Force A</t>
  </si>
  <si>
    <t>Reaction Force B</t>
  </si>
  <si>
    <t>b</t>
  </si>
  <si>
    <t>c</t>
  </si>
  <si>
    <t>Gap between radial load and centre of bearing B</t>
  </si>
  <si>
    <t>Gap between radial load and centre of bearing A</t>
  </si>
  <si>
    <t>Distance between Bearings</t>
  </si>
  <si>
    <t>a</t>
  </si>
  <si>
    <t xml:space="preserve">Compression Spring </t>
  </si>
  <si>
    <t xml:space="preserve">Tension Spring </t>
  </si>
  <si>
    <t>Bearings</t>
  </si>
  <si>
    <t>Load in between bearings</t>
  </si>
  <si>
    <t>Load at edge of bearing</t>
  </si>
  <si>
    <t>L1</t>
  </si>
  <si>
    <t>L0</t>
  </si>
  <si>
    <t xml:space="preserve">Mechanical calculations </t>
  </si>
  <si>
    <t>Version History</t>
  </si>
  <si>
    <t>Main change (s)</t>
  </si>
  <si>
    <t>Version #</t>
  </si>
  <si>
    <t>Current version</t>
  </si>
  <si>
    <t>IF</t>
  </si>
  <si>
    <t>TF</t>
  </si>
  <si>
    <t>Initial force</t>
  </si>
  <si>
    <t xml:space="preserve">Torsion Spring </t>
  </si>
  <si>
    <t>θ0</t>
  </si>
  <si>
    <t>θ1</t>
  </si>
  <si>
    <t>Deflection</t>
  </si>
  <si>
    <t>°</t>
  </si>
  <si>
    <t>N°</t>
  </si>
  <si>
    <t>M</t>
  </si>
  <si>
    <t>Moment Torque</t>
  </si>
  <si>
    <t>Initial position</t>
  </si>
  <si>
    <t>θt</t>
  </si>
  <si>
    <t>Total Deflection</t>
  </si>
  <si>
    <t>r</t>
  </si>
  <si>
    <t>Arm length</t>
  </si>
  <si>
    <t>π</t>
  </si>
  <si>
    <t>pi</t>
  </si>
  <si>
    <t>d</t>
  </si>
  <si>
    <t>wire thickness</t>
  </si>
  <si>
    <t>σ</t>
  </si>
  <si>
    <t>Bending stress</t>
  </si>
  <si>
    <t>D</t>
  </si>
  <si>
    <t>Coil average diameter</t>
  </si>
  <si>
    <t>Di</t>
  </si>
  <si>
    <t>DO</t>
  </si>
  <si>
    <t>Inner diameter</t>
  </si>
  <si>
    <t>Outer diameter</t>
  </si>
  <si>
    <t>kb</t>
  </si>
  <si>
    <t>Bending stress correction factor</t>
  </si>
  <si>
    <t>Spring index</t>
  </si>
  <si>
    <t>c²</t>
  </si>
  <si>
    <t>d³</t>
  </si>
  <si>
    <t>Fill in Yellow cells</t>
  </si>
  <si>
    <t>Torque of spring from spring constant and displacement</t>
  </si>
  <si>
    <t>τ</t>
  </si>
  <si>
    <t>Torque</t>
  </si>
  <si>
    <t>Document created</t>
  </si>
  <si>
    <t>Updated torsion spring calculator</t>
  </si>
  <si>
    <t>rad</t>
  </si>
  <si>
    <t>Torque of spring from linear force and displacement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</si>
</sst>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20"/>
      <color theme="1"/>
      <name val="Calibri"/>
      <family val="2"/>
      <scheme val="minor"/>
    </font>
    <font>
      <sz val="11"/>
      <color theme="1"/>
      <name val="Calibri"/>
      <family val="2"/>
    </font>
    <font>
      <u/>
      <sz val="11"/>
      <color theme="10"/>
      <name val="Calibri"/>
      <family val="2"/>
      <scheme val="minor"/>
    </font>
    <font>
      <vertAlign val="subscrip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sz val="11"/>
      <color theme="0" tint="-0.249977111117893"/>
      <name val="Calibri"/>
      <family val="2"/>
    </font>
    <font>
      <sz val="11"/>
      <color theme="0" tint="-0.249977111117893"/>
      <name val="Calibri"/>
      <family val="2"/>
      <scheme val="minor"/>
    </font>
    <font>
      <sz val="11"/>
      <name val="Calibri"/>
      <family val="2"/>
    </font>
    <font>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0" xfId="0" applyFont="1" applyAlignment="1">
      <alignment horizontal="center" vertical="center" textRotation="90"/>
    </xf>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2" fillId="0" borderId="0" xfId="0" applyFont="1"/>
    <xf numFmtId="0" fontId="0" fillId="0" borderId="0" xfId="0" applyAlignment="1">
      <alignment horizontal="left"/>
    </xf>
    <xf numFmtId="0" fontId="0" fillId="6" borderId="1" xfId="0" applyFill="1" applyBorder="1"/>
    <xf numFmtId="0" fontId="0" fillId="0" borderId="1" xfId="0" applyBorder="1"/>
    <xf numFmtId="0" fontId="3" fillId="0" borderId="0" xfId="1"/>
    <xf numFmtId="0" fontId="0" fillId="2"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0" borderId="0" xfId="0" applyAlignment="1">
      <alignment wrapText="1"/>
    </xf>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5" fillId="0" borderId="0" xfId="0" applyFont="1"/>
    <xf numFmtId="0" fontId="0" fillId="0" borderId="1" xfId="0" applyBorder="1" applyAlignment="1">
      <alignment horizontal="left"/>
    </xf>
    <xf numFmtId="0" fontId="0" fillId="5" borderId="1" xfId="0" applyFill="1" applyBorder="1" applyAlignment="1">
      <alignment horizontal="center"/>
    </xf>
    <xf numFmtId="0" fontId="0" fillId="4" borderId="1" xfId="0" applyFill="1" applyBorder="1" applyAlignment="1">
      <alignment horizontal="center"/>
    </xf>
    <xf numFmtId="0" fontId="8" fillId="0" borderId="0" xfId="0" applyFont="1"/>
    <xf numFmtId="0" fontId="9" fillId="0" borderId="0" xfId="0" applyFont="1"/>
    <xf numFmtId="0" fontId="10" fillId="0" borderId="0" xfId="0" applyFont="1"/>
    <xf numFmtId="0" fontId="11" fillId="0" borderId="0" xfId="0" applyFont="1"/>
    <xf numFmtId="0" fontId="0" fillId="7" borderId="0" xfId="0" applyFill="1"/>
    <xf numFmtId="0" fontId="0" fillId="7" borderId="1" xfId="0" applyFill="1" applyBorder="1"/>
    <xf numFmtId="0" fontId="0" fillId="7" borderId="1" xfId="0" applyFill="1" applyBorder="1" applyAlignment="1">
      <alignment horizontal="center"/>
    </xf>
    <xf numFmtId="0" fontId="0" fillId="8" borderId="1" xfId="0" applyFill="1" applyBorder="1"/>
    <xf numFmtId="0" fontId="7" fillId="0" borderId="0" xfId="0" applyFont="1" applyAlignment="1">
      <alignment horizontal="center"/>
    </xf>
    <xf numFmtId="0" fontId="0" fillId="0" borderId="0" xfId="0" applyAlignment="1">
      <alignment horizontal="center"/>
    </xf>
    <xf numFmtId="0" fontId="5" fillId="0" borderId="1" xfId="0" applyFont="1" applyBorder="1" applyAlignment="1">
      <alignment horizontal="center"/>
    </xf>
    <xf numFmtId="0" fontId="0" fillId="0" borderId="1" xfId="0" applyBorder="1" applyAlignment="1">
      <alignment horizontal="left"/>
    </xf>
    <xf numFmtId="0" fontId="6" fillId="0" borderId="5" xfId="0" applyFont="1" applyBorder="1" applyAlignment="1">
      <alignment horizontal="center"/>
    </xf>
    <xf numFmtId="0" fontId="1" fillId="0" borderId="0" xfId="0" applyFont="1" applyAlignment="1">
      <alignment horizontal="center" vertical="center" textRotation="90"/>
    </xf>
    <xf numFmtId="0" fontId="0" fillId="2" borderId="1"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0" borderId="0" xfId="0" applyAlignment="1">
      <alignment horizontal="center" vertical="center"/>
    </xf>
    <xf numFmtId="0" fontId="0" fillId="0" borderId="4" xfId="0" applyBorder="1" applyAlignment="1">
      <alignment horizontal="center" vertical="center"/>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17" xfId="0" applyFill="1" applyBorder="1" applyAlignment="1">
      <alignment horizontal="center"/>
    </xf>
    <xf numFmtId="0" fontId="0" fillId="2" borderId="2" xfId="0" applyFill="1" applyBorder="1" applyAlignment="1">
      <alignment horizontal="center"/>
    </xf>
    <xf numFmtId="0" fontId="0" fillId="2" borderId="17" xfId="0" applyFill="1" applyBorder="1" applyAlignment="1">
      <alignment horizontal="center"/>
    </xf>
    <xf numFmtId="0" fontId="0" fillId="2" borderId="3" xfId="0" applyFill="1" applyBorder="1" applyAlignment="1">
      <alignment horizontal="center"/>
    </xf>
    <xf numFmtId="0" fontId="0" fillId="5" borderId="17"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1" fillId="0" borderId="1" xfId="0" applyFont="1" applyBorder="1" applyAlignment="1">
      <alignment horizontal="center"/>
    </xf>
    <xf numFmtId="0" fontId="2" fillId="0" borderId="1" xfId="0" applyFont="1" applyBorder="1"/>
    <xf numFmtId="0" fontId="0" fillId="9" borderId="1" xfId="0" applyFill="1" applyBorder="1"/>
    <xf numFmtId="0" fontId="0" fillId="10" borderId="1" xfId="0" applyFill="1" applyBorder="1"/>
    <xf numFmtId="0" fontId="0" fillId="11" borderId="1" xfId="0" applyFill="1" applyBorder="1"/>
    <xf numFmtId="0" fontId="0" fillId="0" borderId="0" xfId="0" applyAlignment="1">
      <alignment horizontal="left" vertical="center"/>
    </xf>
    <xf numFmtId="0" fontId="2" fillId="0" borderId="0" xfId="0" applyFont="1" applyAlignment="1">
      <alignment horizontal="left" vertical="center"/>
    </xf>
    <xf numFmtId="0" fontId="0" fillId="2" borderId="1" xfId="0" applyFill="1" applyBorder="1" applyAlignment="1">
      <alignment horizontal="left"/>
    </xf>
    <xf numFmtId="0" fontId="0" fillId="5" borderId="1" xfId="0" applyFill="1" applyBorder="1" applyAlignment="1">
      <alignment horizontal="left"/>
    </xf>
    <xf numFmtId="0" fontId="0" fillId="4" borderId="1" xfId="0" applyFill="1" applyBorder="1" applyAlignment="1">
      <alignment horizontal="left"/>
    </xf>
    <xf numFmtId="0" fontId="0" fillId="7" borderId="1" xfId="0" applyFill="1" applyBorder="1" applyAlignment="1">
      <alignment horizontal="left"/>
    </xf>
    <xf numFmtId="0" fontId="0" fillId="0" borderId="0" xfId="0" applyAlignment="1"/>
  </cellXfs>
  <cellStyles count="2">
    <cellStyle name="Hyperlink" xfId="1" builtinId="8"/>
    <cellStyle name="Normal" xfId="0" builtinId="0"/>
  </cellStyles>
  <dxfs count="4">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colors>
    <mruColors>
      <color rgb="FFFB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1649164</xdr:colOff>
      <xdr:row>3</xdr:row>
      <xdr:rowOff>85725</xdr:rowOff>
    </xdr:to>
    <xdr:pic>
      <xdr:nvPicPr>
        <xdr:cNvPr id="2" name="Picture 1" descr="A picture containing text&#10;&#10;Description automatically generated">
          <a:extLst>
            <a:ext uri="{FF2B5EF4-FFF2-40B4-BE49-F238E27FC236}">
              <a16:creationId xmlns:a16="http://schemas.microsoft.com/office/drawing/2014/main" id="{DC1C4D89-238D-4660-93A7-6BB594717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68289" cy="73342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401059</xdr:colOff>
      <xdr:row>5</xdr:row>
      <xdr:rowOff>76200</xdr:rowOff>
    </xdr:from>
    <xdr:to>
      <xdr:col>15</xdr:col>
      <xdr:colOff>19333</xdr:colOff>
      <xdr:row>32</xdr:row>
      <xdr:rowOff>95250</xdr:rowOff>
    </xdr:to>
    <xdr:pic>
      <xdr:nvPicPr>
        <xdr:cNvPr id="2" name="Picture 1">
          <a:extLst>
            <a:ext uri="{FF2B5EF4-FFF2-40B4-BE49-F238E27FC236}">
              <a16:creationId xmlns:a16="http://schemas.microsoft.com/office/drawing/2014/main" id="{AAC5DC98-2368-F212-54C5-1435483928B6}"/>
            </a:ext>
          </a:extLst>
        </xdr:cNvPr>
        <xdr:cNvPicPr>
          <a:picLocks noChangeAspect="1"/>
        </xdr:cNvPicPr>
      </xdr:nvPicPr>
      <xdr:blipFill rotWithShape="1">
        <a:blip xmlns:r="http://schemas.openxmlformats.org/officeDocument/2006/relationships" r:embed="rId1"/>
        <a:srcRect t="2114" b="3371"/>
        <a:stretch/>
      </xdr:blipFill>
      <xdr:spPr>
        <a:xfrm>
          <a:off x="5554084" y="647700"/>
          <a:ext cx="1447074" cy="5162550"/>
        </a:xfrm>
        <a:prstGeom prst="rect">
          <a:avLst/>
        </a:prstGeom>
      </xdr:spPr>
    </xdr:pic>
    <xdr:clientData/>
  </xdr:twoCellAnchor>
  <xdr:twoCellAnchor>
    <xdr:from>
      <xdr:col>13</xdr:col>
      <xdr:colOff>371475</xdr:colOff>
      <xdr:row>5</xdr:row>
      <xdr:rowOff>114300</xdr:rowOff>
    </xdr:from>
    <xdr:to>
      <xdr:col>17</xdr:col>
      <xdr:colOff>104775</xdr:colOff>
      <xdr:row>5</xdr:row>
      <xdr:rowOff>114300</xdr:rowOff>
    </xdr:to>
    <xdr:cxnSp macro="">
      <xdr:nvCxnSpPr>
        <xdr:cNvPr id="5" name="Straight Connector 4">
          <a:extLst>
            <a:ext uri="{FF2B5EF4-FFF2-40B4-BE49-F238E27FC236}">
              <a16:creationId xmlns:a16="http://schemas.microsoft.com/office/drawing/2014/main" id="{72DDFE27-E960-2177-A05D-3326B38E1E7F}"/>
            </a:ext>
          </a:extLst>
        </xdr:cNvPr>
        <xdr:cNvCxnSpPr/>
      </xdr:nvCxnSpPr>
      <xdr:spPr>
        <a:xfrm>
          <a:off x="6134100" y="685800"/>
          <a:ext cx="2171700"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32</xdr:row>
      <xdr:rowOff>66675</xdr:rowOff>
    </xdr:from>
    <xdr:to>
      <xdr:col>17</xdr:col>
      <xdr:colOff>276225</xdr:colOff>
      <xdr:row>32</xdr:row>
      <xdr:rowOff>66675</xdr:rowOff>
    </xdr:to>
    <xdr:cxnSp macro="">
      <xdr:nvCxnSpPr>
        <xdr:cNvPr id="6" name="Straight Connector 5">
          <a:extLst>
            <a:ext uri="{FF2B5EF4-FFF2-40B4-BE49-F238E27FC236}">
              <a16:creationId xmlns:a16="http://schemas.microsoft.com/office/drawing/2014/main" id="{029CF2C5-D83D-538F-0FDD-9EE0527B29AA}"/>
            </a:ext>
          </a:extLst>
        </xdr:cNvPr>
        <xdr:cNvCxnSpPr/>
      </xdr:nvCxnSpPr>
      <xdr:spPr>
        <a:xfrm>
          <a:off x="8953500" y="5972175"/>
          <a:ext cx="1743075"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28575</xdr:colOff>
      <xdr:row>5</xdr:row>
      <xdr:rowOff>95250</xdr:rowOff>
    </xdr:from>
    <xdr:to>
      <xdr:col>17</xdr:col>
      <xdr:colOff>28575</xdr:colOff>
      <xdr:row>32</xdr:row>
      <xdr:rowOff>19050</xdr:rowOff>
    </xdr:to>
    <xdr:cxnSp macro="">
      <xdr:nvCxnSpPr>
        <xdr:cNvPr id="9" name="Straight Connector 8">
          <a:extLst>
            <a:ext uri="{FF2B5EF4-FFF2-40B4-BE49-F238E27FC236}">
              <a16:creationId xmlns:a16="http://schemas.microsoft.com/office/drawing/2014/main" id="{7F65A3F7-2CC2-1B21-30EA-EE3CFD48D822}"/>
            </a:ext>
          </a:extLst>
        </xdr:cNvPr>
        <xdr:cNvCxnSpPr/>
      </xdr:nvCxnSpPr>
      <xdr:spPr>
        <a:xfrm>
          <a:off x="10448925" y="857250"/>
          <a:ext cx="0" cy="5067300"/>
        </a:xfrm>
        <a:prstGeom prst="line">
          <a:avLst/>
        </a:prstGeom>
        <a:ln w="38100">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18</xdr:row>
      <xdr:rowOff>0</xdr:rowOff>
    </xdr:from>
    <xdr:to>
      <xdr:col>16</xdr:col>
      <xdr:colOff>0</xdr:colOff>
      <xdr:row>32</xdr:row>
      <xdr:rowOff>38100</xdr:rowOff>
    </xdr:to>
    <xdr:cxnSp macro="">
      <xdr:nvCxnSpPr>
        <xdr:cNvPr id="11" name="Straight Connector 10">
          <a:extLst>
            <a:ext uri="{FF2B5EF4-FFF2-40B4-BE49-F238E27FC236}">
              <a16:creationId xmlns:a16="http://schemas.microsoft.com/office/drawing/2014/main" id="{9CEA4913-6068-6214-7F4F-CBF69D22DBC9}"/>
            </a:ext>
          </a:extLst>
        </xdr:cNvPr>
        <xdr:cNvCxnSpPr/>
      </xdr:nvCxnSpPr>
      <xdr:spPr>
        <a:xfrm>
          <a:off x="10086975" y="3238500"/>
          <a:ext cx="0" cy="2705100"/>
        </a:xfrm>
        <a:prstGeom prst="line">
          <a:avLst/>
        </a:prstGeom>
        <a:ln w="38100">
          <a:solidFill>
            <a:srgbClr val="7030A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2</xdr:col>
      <xdr:colOff>553789</xdr:colOff>
      <xdr:row>3</xdr:row>
      <xdr:rowOff>57150</xdr:rowOff>
    </xdr:to>
    <xdr:pic>
      <xdr:nvPicPr>
        <xdr:cNvPr id="15" name="Picture 14" descr="A picture containing text&#10;&#10;Description automatically generated">
          <a:extLst>
            <a:ext uri="{FF2B5EF4-FFF2-40B4-BE49-F238E27FC236}">
              <a16:creationId xmlns:a16="http://schemas.microsoft.com/office/drawing/2014/main" id="{702A8E66-9D86-4A05-A488-761D8D1692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268289" cy="733425"/>
        </a:xfrm>
        <a:prstGeom prst="rect">
          <a:avLst/>
        </a:prstGeom>
        <a:solidFill>
          <a:schemeClr val="bg1"/>
        </a:solidFill>
      </xdr:spPr>
    </xdr:pic>
    <xdr:clientData/>
  </xdr:twoCellAnchor>
  <xdr:twoCellAnchor>
    <xdr:from>
      <xdr:col>14</xdr:col>
      <xdr:colOff>457200</xdr:colOff>
      <xdr:row>17</xdr:row>
      <xdr:rowOff>180975</xdr:rowOff>
    </xdr:from>
    <xdr:to>
      <xdr:col>16</xdr:col>
      <xdr:colOff>9525</xdr:colOff>
      <xdr:row>17</xdr:row>
      <xdr:rowOff>180975</xdr:rowOff>
    </xdr:to>
    <xdr:cxnSp macro="">
      <xdr:nvCxnSpPr>
        <xdr:cNvPr id="21" name="Straight Connector 20">
          <a:extLst>
            <a:ext uri="{FF2B5EF4-FFF2-40B4-BE49-F238E27FC236}">
              <a16:creationId xmlns:a16="http://schemas.microsoft.com/office/drawing/2014/main" id="{C9748623-CA60-9DFE-9DD7-A7E0D819A583}"/>
            </a:ext>
          </a:extLst>
        </xdr:cNvPr>
        <xdr:cNvCxnSpPr/>
      </xdr:nvCxnSpPr>
      <xdr:spPr>
        <a:xfrm>
          <a:off x="9563100" y="3228975"/>
          <a:ext cx="533400" cy="0"/>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71803</xdr:colOff>
      <xdr:row>7</xdr:row>
      <xdr:rowOff>73269</xdr:rowOff>
    </xdr:from>
    <xdr:to>
      <xdr:col>17</xdr:col>
      <xdr:colOff>119428</xdr:colOff>
      <xdr:row>18</xdr:row>
      <xdr:rowOff>95249</xdr:rowOff>
    </xdr:to>
    <xdr:sp macro="" textlink="">
      <xdr:nvSpPr>
        <xdr:cNvPr id="20" name="Rectangle 19">
          <a:extLst>
            <a:ext uri="{FF2B5EF4-FFF2-40B4-BE49-F238E27FC236}">
              <a16:creationId xmlns:a16="http://schemas.microsoft.com/office/drawing/2014/main" id="{D50D5CCA-526B-A0C9-7848-377116C7430A}"/>
            </a:ext>
          </a:extLst>
        </xdr:cNvPr>
        <xdr:cNvSpPr/>
      </xdr:nvSpPr>
      <xdr:spPr>
        <a:xfrm>
          <a:off x="10109688" y="1509346"/>
          <a:ext cx="655759" cy="2117480"/>
        </a:xfrm>
        <a:prstGeom prst="rect">
          <a:avLst/>
        </a:prstGeom>
        <a:solidFill>
          <a:schemeClr val="accent1">
            <a:alpha val="3500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562643</xdr:colOff>
      <xdr:row>2</xdr:row>
      <xdr:rowOff>106203</xdr:rowOff>
    </xdr:from>
    <xdr:to>
      <xdr:col>17</xdr:col>
      <xdr:colOff>257843</xdr:colOff>
      <xdr:row>7</xdr:row>
      <xdr:rowOff>68103</xdr:rowOff>
    </xdr:to>
    <xdr:sp macro="" textlink="">
      <xdr:nvSpPr>
        <xdr:cNvPr id="11" name="Block Arc 10">
          <a:extLst>
            <a:ext uri="{FF2B5EF4-FFF2-40B4-BE49-F238E27FC236}">
              <a16:creationId xmlns:a16="http://schemas.microsoft.com/office/drawing/2014/main" id="{068B4BBE-31AC-C54D-3941-2B4095435A54}"/>
            </a:ext>
          </a:extLst>
        </xdr:cNvPr>
        <xdr:cNvSpPr/>
      </xdr:nvSpPr>
      <xdr:spPr>
        <a:xfrm>
          <a:off x="9992393" y="589780"/>
          <a:ext cx="911469" cy="914400"/>
        </a:xfrm>
        <a:prstGeom prst="blockArc">
          <a:avLst>
            <a:gd name="adj1" fmla="val 10800000"/>
            <a:gd name="adj2" fmla="val 7650834"/>
            <a:gd name="adj3" fmla="val 13689"/>
          </a:avLst>
        </a:prstGeom>
        <a:solidFill>
          <a:schemeClr val="accent1">
            <a:alpha val="4200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15</xdr:col>
      <xdr:colOff>519113</xdr:colOff>
      <xdr:row>6</xdr:row>
      <xdr:rowOff>63104</xdr:rowOff>
    </xdr:from>
    <xdr:to>
      <xdr:col>17</xdr:col>
      <xdr:colOff>214313</xdr:colOff>
      <xdr:row>11</xdr:row>
      <xdr:rowOff>25004</xdr:rowOff>
    </xdr:to>
    <xdr:sp macro="" textlink="">
      <xdr:nvSpPr>
        <xdr:cNvPr id="4" name="Block Arc 3">
          <a:extLst>
            <a:ext uri="{FF2B5EF4-FFF2-40B4-BE49-F238E27FC236}">
              <a16:creationId xmlns:a16="http://schemas.microsoft.com/office/drawing/2014/main" id="{4E0B61CF-F6C0-97BE-5C0F-D35FF4EAFEE7}"/>
            </a:ext>
          </a:extLst>
        </xdr:cNvPr>
        <xdr:cNvSpPr/>
      </xdr:nvSpPr>
      <xdr:spPr>
        <a:xfrm>
          <a:off x="9936957" y="1313260"/>
          <a:ext cx="909637" cy="914400"/>
        </a:xfrm>
        <a:prstGeom prst="blockArc">
          <a:avLst>
            <a:gd name="adj1" fmla="val 10800000"/>
            <a:gd name="adj2" fmla="val 7650834"/>
            <a:gd name="adj3" fmla="val 1368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0</xdr:col>
      <xdr:colOff>0</xdr:colOff>
      <xdr:row>0</xdr:row>
      <xdr:rowOff>0</xdr:rowOff>
    </xdr:from>
    <xdr:to>
      <xdr:col>3</xdr:col>
      <xdr:colOff>134689</xdr:colOff>
      <xdr:row>3</xdr:row>
      <xdr:rowOff>57150</xdr:rowOff>
    </xdr:to>
    <xdr:pic>
      <xdr:nvPicPr>
        <xdr:cNvPr id="3" name="Picture 2" descr="A picture containing text&#10;&#10;Description automatically generated">
          <a:extLst>
            <a:ext uri="{FF2B5EF4-FFF2-40B4-BE49-F238E27FC236}">
              <a16:creationId xmlns:a16="http://schemas.microsoft.com/office/drawing/2014/main" id="{B6AA6364-851D-4433-AC28-2D85C3A9B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68289" cy="733425"/>
        </a:xfrm>
        <a:prstGeom prst="rect">
          <a:avLst/>
        </a:prstGeom>
        <a:solidFill>
          <a:schemeClr val="bg1"/>
        </a:solidFill>
      </xdr:spPr>
    </xdr:pic>
    <xdr:clientData/>
  </xdr:twoCellAnchor>
  <xdr:twoCellAnchor>
    <xdr:from>
      <xdr:col>16</xdr:col>
      <xdr:colOff>64476</xdr:colOff>
      <xdr:row>10</xdr:row>
      <xdr:rowOff>145073</xdr:rowOff>
    </xdr:from>
    <xdr:to>
      <xdr:col>17</xdr:col>
      <xdr:colOff>112101</xdr:colOff>
      <xdr:row>19</xdr:row>
      <xdr:rowOff>183173</xdr:rowOff>
    </xdr:to>
    <xdr:sp macro="" textlink="">
      <xdr:nvSpPr>
        <xdr:cNvPr id="2" name="Rectangle 1">
          <a:extLst>
            <a:ext uri="{FF2B5EF4-FFF2-40B4-BE49-F238E27FC236}">
              <a16:creationId xmlns:a16="http://schemas.microsoft.com/office/drawing/2014/main" id="{E6DE2779-F411-5620-00A4-CFEACE2BB1FF}"/>
            </a:ext>
          </a:extLst>
        </xdr:cNvPr>
        <xdr:cNvSpPr/>
      </xdr:nvSpPr>
      <xdr:spPr>
        <a:xfrm>
          <a:off x="10102361" y="2152650"/>
          <a:ext cx="655759" cy="1752600"/>
        </a:xfrm>
        <a:prstGeom prst="rect">
          <a:avLst/>
        </a:prstGeom>
        <a:solidFill>
          <a:schemeClr val="accent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536973</xdr:colOff>
      <xdr:row>19</xdr:row>
      <xdr:rowOff>86917</xdr:rowOff>
    </xdr:from>
    <xdr:to>
      <xdr:col>17</xdr:col>
      <xdr:colOff>232173</xdr:colOff>
      <xdr:row>24</xdr:row>
      <xdr:rowOff>48817</xdr:rowOff>
    </xdr:to>
    <xdr:sp macro="" textlink="">
      <xdr:nvSpPr>
        <xdr:cNvPr id="5" name="Block Arc 4">
          <a:extLst>
            <a:ext uri="{FF2B5EF4-FFF2-40B4-BE49-F238E27FC236}">
              <a16:creationId xmlns:a16="http://schemas.microsoft.com/office/drawing/2014/main" id="{F55F5AE3-4180-89CC-0401-B33111705432}"/>
            </a:ext>
          </a:extLst>
        </xdr:cNvPr>
        <xdr:cNvSpPr/>
      </xdr:nvSpPr>
      <xdr:spPr>
        <a:xfrm flipH="1">
          <a:off x="9954817" y="3813573"/>
          <a:ext cx="909637" cy="914400"/>
        </a:xfrm>
        <a:prstGeom prst="blockArc">
          <a:avLst>
            <a:gd name="adj1" fmla="val 10800000"/>
            <a:gd name="adj2" fmla="val 7650834"/>
            <a:gd name="adj3" fmla="val 1368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574904</xdr:colOff>
      <xdr:row>22</xdr:row>
      <xdr:rowOff>67967</xdr:rowOff>
    </xdr:from>
    <xdr:to>
      <xdr:col>19</xdr:col>
      <xdr:colOff>502626</xdr:colOff>
      <xdr:row>22</xdr:row>
      <xdr:rowOff>67967</xdr:rowOff>
    </xdr:to>
    <xdr:cxnSp macro="">
      <xdr:nvCxnSpPr>
        <xdr:cNvPr id="7" name="Straight Connector 6">
          <a:extLst>
            <a:ext uri="{FF2B5EF4-FFF2-40B4-BE49-F238E27FC236}">
              <a16:creationId xmlns:a16="http://schemas.microsoft.com/office/drawing/2014/main" id="{49BA3EE7-07AD-4131-A0AD-DA472F1457AB}"/>
            </a:ext>
          </a:extLst>
        </xdr:cNvPr>
        <xdr:cNvCxnSpPr/>
      </xdr:nvCxnSpPr>
      <xdr:spPr>
        <a:xfrm>
          <a:off x="10612789" y="4361544"/>
          <a:ext cx="1752125"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291610</xdr:colOff>
      <xdr:row>8</xdr:row>
      <xdr:rowOff>111196</xdr:rowOff>
    </xdr:from>
    <xdr:to>
      <xdr:col>18</xdr:col>
      <xdr:colOff>291610</xdr:colOff>
      <xdr:row>22</xdr:row>
      <xdr:rowOff>36635</xdr:rowOff>
    </xdr:to>
    <xdr:cxnSp macro="">
      <xdr:nvCxnSpPr>
        <xdr:cNvPr id="8" name="Straight Connector 7">
          <a:extLst>
            <a:ext uri="{FF2B5EF4-FFF2-40B4-BE49-F238E27FC236}">
              <a16:creationId xmlns:a16="http://schemas.microsoft.com/office/drawing/2014/main" id="{DE7B51D6-3F28-4164-81ED-585C3AD92BAB}"/>
            </a:ext>
          </a:extLst>
        </xdr:cNvPr>
        <xdr:cNvCxnSpPr/>
      </xdr:nvCxnSpPr>
      <xdr:spPr>
        <a:xfrm>
          <a:off x="11545764" y="1737773"/>
          <a:ext cx="0" cy="2592439"/>
        </a:xfrm>
        <a:prstGeom prst="line">
          <a:avLst/>
        </a:prstGeom>
        <a:ln w="38100">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205498</xdr:colOff>
      <xdr:row>5</xdr:row>
      <xdr:rowOff>51288</xdr:rowOff>
    </xdr:from>
    <xdr:to>
      <xdr:col>19</xdr:col>
      <xdr:colOff>205498</xdr:colOff>
      <xdr:row>22</xdr:row>
      <xdr:rowOff>23878</xdr:rowOff>
    </xdr:to>
    <xdr:cxnSp macro="">
      <xdr:nvCxnSpPr>
        <xdr:cNvPr id="9" name="Straight Connector 8">
          <a:extLst>
            <a:ext uri="{FF2B5EF4-FFF2-40B4-BE49-F238E27FC236}">
              <a16:creationId xmlns:a16="http://schemas.microsoft.com/office/drawing/2014/main" id="{D86254E0-5A0D-4BEF-BAE3-AC9D7EA2C9F0}"/>
            </a:ext>
          </a:extLst>
        </xdr:cNvPr>
        <xdr:cNvCxnSpPr/>
      </xdr:nvCxnSpPr>
      <xdr:spPr>
        <a:xfrm>
          <a:off x="12067786" y="1106365"/>
          <a:ext cx="0" cy="3211090"/>
        </a:xfrm>
        <a:prstGeom prst="line">
          <a:avLst/>
        </a:prstGeom>
        <a:ln w="38100">
          <a:solidFill>
            <a:srgbClr val="7030A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323850</xdr:colOff>
      <xdr:row>5</xdr:row>
      <xdr:rowOff>5560</xdr:rowOff>
    </xdr:from>
    <xdr:to>
      <xdr:col>19</xdr:col>
      <xdr:colOff>266312</xdr:colOff>
      <xdr:row>5</xdr:row>
      <xdr:rowOff>5560</xdr:rowOff>
    </xdr:to>
    <xdr:cxnSp macro="">
      <xdr:nvCxnSpPr>
        <xdr:cNvPr id="10" name="Straight Connector 9">
          <a:extLst>
            <a:ext uri="{FF2B5EF4-FFF2-40B4-BE49-F238E27FC236}">
              <a16:creationId xmlns:a16="http://schemas.microsoft.com/office/drawing/2014/main" id="{C53ECD46-764E-46DF-ADF9-D00BE4140CC1}"/>
            </a:ext>
          </a:extLst>
        </xdr:cNvPr>
        <xdr:cNvCxnSpPr/>
      </xdr:nvCxnSpPr>
      <xdr:spPr>
        <a:xfrm>
          <a:off x="10991850" y="1062835"/>
          <a:ext cx="1161662" cy="0"/>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219808</xdr:colOff>
      <xdr:row>8</xdr:row>
      <xdr:rowOff>111929</xdr:rowOff>
    </xdr:from>
    <xdr:to>
      <xdr:col>18</xdr:col>
      <xdr:colOff>424961</xdr:colOff>
      <xdr:row>8</xdr:row>
      <xdr:rowOff>111929</xdr:rowOff>
    </xdr:to>
    <xdr:cxnSp macro="">
      <xdr:nvCxnSpPr>
        <xdr:cNvPr id="12" name="Straight Connector 11">
          <a:extLst>
            <a:ext uri="{FF2B5EF4-FFF2-40B4-BE49-F238E27FC236}">
              <a16:creationId xmlns:a16="http://schemas.microsoft.com/office/drawing/2014/main" id="{C2911488-CA90-009E-D43E-0A0DEA3D732F}"/>
            </a:ext>
          </a:extLst>
        </xdr:cNvPr>
        <xdr:cNvCxnSpPr/>
      </xdr:nvCxnSpPr>
      <xdr:spPr>
        <a:xfrm>
          <a:off x="10865827" y="1738506"/>
          <a:ext cx="813288" cy="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505558</xdr:colOff>
      <xdr:row>14</xdr:row>
      <xdr:rowOff>146538</xdr:rowOff>
    </xdr:from>
    <xdr:ext cx="374911" cy="342786"/>
    <xdr:sp macro="" textlink="">
      <xdr:nvSpPr>
        <xdr:cNvPr id="17" name="TextBox 16">
          <a:extLst>
            <a:ext uri="{FF2B5EF4-FFF2-40B4-BE49-F238E27FC236}">
              <a16:creationId xmlns:a16="http://schemas.microsoft.com/office/drawing/2014/main" id="{23D9CDB4-CC80-4F1A-867F-BB4F8E70D9DB}"/>
            </a:ext>
          </a:extLst>
        </xdr:cNvPr>
        <xdr:cNvSpPr txBox="1"/>
      </xdr:nvSpPr>
      <xdr:spPr>
        <a:xfrm>
          <a:off x="11151577" y="2916115"/>
          <a:ext cx="374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L0</a:t>
          </a:r>
        </a:p>
      </xdr:txBody>
    </xdr:sp>
    <xdr:clientData/>
  </xdr:oneCellAnchor>
  <xdr:oneCellAnchor>
    <xdr:from>
      <xdr:col>18</xdr:col>
      <xdr:colOff>438883</xdr:colOff>
      <xdr:row>14</xdr:row>
      <xdr:rowOff>22713</xdr:rowOff>
    </xdr:from>
    <xdr:ext cx="374911" cy="342786"/>
    <xdr:sp macro="" textlink="">
      <xdr:nvSpPr>
        <xdr:cNvPr id="18" name="TextBox 17">
          <a:extLst>
            <a:ext uri="{FF2B5EF4-FFF2-40B4-BE49-F238E27FC236}">
              <a16:creationId xmlns:a16="http://schemas.microsoft.com/office/drawing/2014/main" id="{A28935DB-0D3C-2ECC-2AA2-376E08EA778E}"/>
            </a:ext>
          </a:extLst>
        </xdr:cNvPr>
        <xdr:cNvSpPr txBox="1"/>
      </xdr:nvSpPr>
      <xdr:spPr>
        <a:xfrm>
          <a:off x="11716483" y="2794488"/>
          <a:ext cx="374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L1</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1540669</xdr:colOff>
      <xdr:row>3</xdr:row>
      <xdr:rowOff>26999</xdr:rowOff>
    </xdr:to>
    <xdr:pic>
      <xdr:nvPicPr>
        <xdr:cNvPr id="2" name="Picture 1" descr="A picture containing text&#10;&#10;Description automatically generated">
          <a:extLst>
            <a:ext uri="{FF2B5EF4-FFF2-40B4-BE49-F238E27FC236}">
              <a16:creationId xmlns:a16="http://schemas.microsoft.com/office/drawing/2014/main" id="{276DDE13-2E1A-4400-BF09-F93576AA41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1" r="1"/>
        <a:stretch/>
      </xdr:blipFill>
      <xdr:spPr>
        <a:xfrm>
          <a:off x="0" y="0"/>
          <a:ext cx="2149078" cy="705655"/>
        </a:xfrm>
        <a:prstGeom prst="rect">
          <a:avLst/>
        </a:prstGeom>
        <a:solidFill>
          <a:schemeClr val="bg1"/>
        </a:solidFill>
      </xdr:spPr>
    </xdr:pic>
    <xdr:clientData/>
  </xdr:twoCellAnchor>
  <xdr:twoCellAnchor>
    <xdr:from>
      <xdr:col>6</xdr:col>
      <xdr:colOff>182204</xdr:colOff>
      <xdr:row>10</xdr:row>
      <xdr:rowOff>158041</xdr:rowOff>
    </xdr:from>
    <xdr:to>
      <xdr:col>11</xdr:col>
      <xdr:colOff>447544</xdr:colOff>
      <xdr:row>27</xdr:row>
      <xdr:rowOff>57538</xdr:rowOff>
    </xdr:to>
    <xdr:grpSp>
      <xdr:nvGrpSpPr>
        <xdr:cNvPr id="8" name="Group 7">
          <a:extLst>
            <a:ext uri="{FF2B5EF4-FFF2-40B4-BE49-F238E27FC236}">
              <a16:creationId xmlns:a16="http://schemas.microsoft.com/office/drawing/2014/main" id="{B0438FE0-41A4-D0FC-0574-2621B08DC5B2}"/>
            </a:ext>
          </a:extLst>
        </xdr:cNvPr>
        <xdr:cNvGrpSpPr/>
      </xdr:nvGrpSpPr>
      <xdr:grpSpPr>
        <a:xfrm>
          <a:off x="5344754" y="2167816"/>
          <a:ext cx="3313340" cy="3137997"/>
          <a:chOff x="5344754" y="1786816"/>
          <a:chExt cx="3313340" cy="2947497"/>
        </a:xfrm>
      </xdr:grpSpPr>
      <xdr:cxnSp macro="">
        <xdr:nvCxnSpPr>
          <xdr:cNvPr id="10" name="Straight Connector 9">
            <a:extLst>
              <a:ext uri="{FF2B5EF4-FFF2-40B4-BE49-F238E27FC236}">
                <a16:creationId xmlns:a16="http://schemas.microsoft.com/office/drawing/2014/main" id="{F932122A-71C7-6A67-C714-2A2BF414B889}"/>
              </a:ext>
            </a:extLst>
          </xdr:cNvPr>
          <xdr:cNvCxnSpPr/>
        </xdr:nvCxnSpPr>
        <xdr:spPr>
          <a:xfrm flipV="1">
            <a:off x="6313394" y="1879787"/>
            <a:ext cx="0" cy="5810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7" name="Rectangle 6">
            <a:extLst>
              <a:ext uri="{FF2B5EF4-FFF2-40B4-BE49-F238E27FC236}">
                <a16:creationId xmlns:a16="http://schemas.microsoft.com/office/drawing/2014/main" id="{6C8A36AE-8380-83B2-5E13-03A4C608ECD2}"/>
              </a:ext>
            </a:extLst>
          </xdr:cNvPr>
          <xdr:cNvSpPr/>
        </xdr:nvSpPr>
        <xdr:spPr>
          <a:xfrm rot="2762599">
            <a:off x="6377388" y="3161374"/>
            <a:ext cx="1912269" cy="133350"/>
          </a:xfrm>
          <a:prstGeom prst="rect">
            <a:avLst/>
          </a:prstGeom>
          <a:solidFill>
            <a:schemeClr val="accent1">
              <a:alpha val="24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Rectangle 4">
            <a:extLst>
              <a:ext uri="{FF2B5EF4-FFF2-40B4-BE49-F238E27FC236}">
                <a16:creationId xmlns:a16="http://schemas.microsoft.com/office/drawing/2014/main" id="{23782B34-26B6-7AFB-6E78-E662CE308903}"/>
              </a:ext>
            </a:extLst>
          </xdr:cNvPr>
          <xdr:cNvSpPr/>
        </xdr:nvSpPr>
        <xdr:spPr>
          <a:xfrm>
            <a:off x="6322919" y="2336988"/>
            <a:ext cx="1884623" cy="1333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 name="Rectangle 5">
            <a:extLst>
              <a:ext uri="{FF2B5EF4-FFF2-40B4-BE49-F238E27FC236}">
                <a16:creationId xmlns:a16="http://schemas.microsoft.com/office/drawing/2014/main" id="{C9C13A38-1B05-A912-A360-1D72BBDCA8F5}"/>
              </a:ext>
            </a:extLst>
          </xdr:cNvPr>
          <xdr:cNvSpPr/>
        </xdr:nvSpPr>
        <xdr:spPr>
          <a:xfrm rot="5400000">
            <a:off x="4971689" y="3674214"/>
            <a:ext cx="1716903" cy="13783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Circle: Hollow 3">
            <a:extLst>
              <a:ext uri="{FF2B5EF4-FFF2-40B4-BE49-F238E27FC236}">
                <a16:creationId xmlns:a16="http://schemas.microsoft.com/office/drawing/2014/main" id="{B43BE2DC-A187-302F-4455-4D91CFD7AE73}"/>
              </a:ext>
            </a:extLst>
          </xdr:cNvPr>
          <xdr:cNvSpPr/>
        </xdr:nvSpPr>
        <xdr:spPr>
          <a:xfrm>
            <a:off x="5751418" y="2346512"/>
            <a:ext cx="1152525" cy="1152525"/>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xnSp macro="">
        <xdr:nvCxnSpPr>
          <xdr:cNvPr id="9" name="Straight Connector 8">
            <a:extLst>
              <a:ext uri="{FF2B5EF4-FFF2-40B4-BE49-F238E27FC236}">
                <a16:creationId xmlns:a16="http://schemas.microsoft.com/office/drawing/2014/main" id="{FBD7EEC1-BF3A-1E27-9477-C2B4609273DF}"/>
              </a:ext>
            </a:extLst>
          </xdr:cNvPr>
          <xdr:cNvCxnSpPr/>
        </xdr:nvCxnSpPr>
        <xdr:spPr>
          <a:xfrm flipV="1">
            <a:off x="8206864" y="1878785"/>
            <a:ext cx="0" cy="5810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D8BF890C-5AD5-EB7F-EB33-49B9683D016F}"/>
              </a:ext>
            </a:extLst>
          </xdr:cNvPr>
          <xdr:cNvCxnSpPr/>
        </xdr:nvCxnSpPr>
        <xdr:spPr>
          <a:xfrm flipH="1">
            <a:off x="6308632" y="2179824"/>
            <a:ext cx="1916957" cy="0"/>
          </a:xfrm>
          <a:prstGeom prst="line">
            <a:avLst/>
          </a:prstGeom>
          <a:ln w="19050">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3" name="Arc 12">
            <a:extLst>
              <a:ext uri="{FF2B5EF4-FFF2-40B4-BE49-F238E27FC236}">
                <a16:creationId xmlns:a16="http://schemas.microsoft.com/office/drawing/2014/main" id="{ED41FBC4-C24D-1C9D-653B-BF4E7F623A52}"/>
              </a:ext>
            </a:extLst>
          </xdr:cNvPr>
          <xdr:cNvSpPr/>
        </xdr:nvSpPr>
        <xdr:spPr>
          <a:xfrm rot="3209381">
            <a:off x="6677367" y="2343400"/>
            <a:ext cx="884823" cy="882127"/>
          </a:xfrm>
          <a:prstGeom prst="arc">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 name="TextBox 13">
            <a:extLst>
              <a:ext uri="{FF2B5EF4-FFF2-40B4-BE49-F238E27FC236}">
                <a16:creationId xmlns:a16="http://schemas.microsoft.com/office/drawing/2014/main" id="{EDC3E7B6-A893-4F38-B874-B864E046395A}"/>
              </a:ext>
            </a:extLst>
          </xdr:cNvPr>
          <xdr:cNvSpPr txBox="1"/>
        </xdr:nvSpPr>
        <xdr:spPr>
          <a:xfrm>
            <a:off x="8257600" y="2200275"/>
            <a:ext cx="40049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600" b="1"/>
              <a:t>θ</a:t>
            </a:r>
            <a:r>
              <a:rPr lang="en-GB" sz="1600" b="1"/>
              <a:t>0</a:t>
            </a:r>
          </a:p>
        </xdr:txBody>
      </xdr:sp>
      <xdr:sp macro="" textlink="">
        <xdr:nvSpPr>
          <xdr:cNvPr id="15" name="TextBox 14">
            <a:extLst>
              <a:ext uri="{FF2B5EF4-FFF2-40B4-BE49-F238E27FC236}">
                <a16:creationId xmlns:a16="http://schemas.microsoft.com/office/drawing/2014/main" id="{22D308D2-8EC5-C4EA-2EBB-21F79005F7FD}"/>
              </a:ext>
            </a:extLst>
          </xdr:cNvPr>
          <xdr:cNvSpPr txBox="1"/>
        </xdr:nvSpPr>
        <xdr:spPr>
          <a:xfrm>
            <a:off x="7078678" y="2610256"/>
            <a:ext cx="40049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600" b="1"/>
              <a:t>θ</a:t>
            </a:r>
            <a:r>
              <a:rPr lang="en-GB" sz="1600" b="1"/>
              <a:t>1</a:t>
            </a:r>
          </a:p>
        </xdr:txBody>
      </xdr:sp>
      <xdr:sp macro="" textlink="">
        <xdr:nvSpPr>
          <xdr:cNvPr id="16" name="TextBox 15">
            <a:extLst>
              <a:ext uri="{FF2B5EF4-FFF2-40B4-BE49-F238E27FC236}">
                <a16:creationId xmlns:a16="http://schemas.microsoft.com/office/drawing/2014/main" id="{EF227F3A-A4F7-161F-F107-840193F477E1}"/>
              </a:ext>
            </a:extLst>
          </xdr:cNvPr>
          <xdr:cNvSpPr txBox="1"/>
        </xdr:nvSpPr>
        <xdr:spPr>
          <a:xfrm>
            <a:off x="6775888" y="1786816"/>
            <a:ext cx="2576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a:t>
            </a:r>
          </a:p>
        </xdr:txBody>
      </xdr:sp>
      <xdr:cxnSp macro="">
        <xdr:nvCxnSpPr>
          <xdr:cNvPr id="19" name="Straight Connector 18">
            <a:extLst>
              <a:ext uri="{FF2B5EF4-FFF2-40B4-BE49-F238E27FC236}">
                <a16:creationId xmlns:a16="http://schemas.microsoft.com/office/drawing/2014/main" id="{9B4014AE-FC5E-834F-5837-AA4A1C5D9EC8}"/>
              </a:ext>
            </a:extLst>
          </xdr:cNvPr>
          <xdr:cNvCxnSpPr/>
        </xdr:nvCxnSpPr>
        <xdr:spPr>
          <a:xfrm flipV="1">
            <a:off x="5759823" y="3962788"/>
            <a:ext cx="0" cy="7715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A5977939-C7A1-6A85-4C45-B72A925E0733}"/>
              </a:ext>
            </a:extLst>
          </xdr:cNvPr>
          <xdr:cNvCxnSpPr/>
        </xdr:nvCxnSpPr>
        <xdr:spPr>
          <a:xfrm flipV="1">
            <a:off x="5907827" y="3962788"/>
            <a:ext cx="0" cy="7715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E6DF7664-2165-C1E0-6E94-AC02512A95E0}"/>
              </a:ext>
            </a:extLst>
          </xdr:cNvPr>
          <xdr:cNvCxnSpPr/>
        </xdr:nvCxnSpPr>
        <xdr:spPr>
          <a:xfrm>
            <a:off x="5917719" y="4561032"/>
            <a:ext cx="389299" cy="1"/>
          </a:xfrm>
          <a:prstGeom prst="line">
            <a:avLst/>
          </a:prstGeom>
          <a:ln w="19050">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CF85370E-8807-3DE8-CF07-1BB0D6596C2B}"/>
              </a:ext>
            </a:extLst>
          </xdr:cNvPr>
          <xdr:cNvCxnSpPr/>
        </xdr:nvCxnSpPr>
        <xdr:spPr>
          <a:xfrm flipH="1">
            <a:off x="5344754" y="4568359"/>
            <a:ext cx="389299" cy="1"/>
          </a:xfrm>
          <a:prstGeom prst="line">
            <a:avLst/>
          </a:prstGeom>
          <a:ln w="19050">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4" name="TextBox 23">
            <a:extLst>
              <a:ext uri="{FF2B5EF4-FFF2-40B4-BE49-F238E27FC236}">
                <a16:creationId xmlns:a16="http://schemas.microsoft.com/office/drawing/2014/main" id="{9FE704AA-F03C-65A2-D95A-BA7225CD8009}"/>
              </a:ext>
            </a:extLst>
          </xdr:cNvPr>
          <xdr:cNvSpPr txBox="1"/>
        </xdr:nvSpPr>
        <xdr:spPr>
          <a:xfrm>
            <a:off x="5971908" y="4173669"/>
            <a:ext cx="29476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d</a:t>
            </a:r>
          </a:p>
        </xdr:txBody>
      </xdr:sp>
      <xdr:cxnSp macro="">
        <xdr:nvCxnSpPr>
          <xdr:cNvPr id="26" name="Straight Connector 25">
            <a:extLst>
              <a:ext uri="{FF2B5EF4-FFF2-40B4-BE49-F238E27FC236}">
                <a16:creationId xmlns:a16="http://schemas.microsoft.com/office/drawing/2014/main" id="{E13659F3-ACA1-3711-0F73-54BA37A5D17D}"/>
              </a:ext>
            </a:extLst>
          </xdr:cNvPr>
          <xdr:cNvCxnSpPr/>
        </xdr:nvCxnSpPr>
        <xdr:spPr>
          <a:xfrm rot="-2400000">
            <a:off x="7891036" y="3555981"/>
            <a:ext cx="387985" cy="1"/>
          </a:xfrm>
          <a:prstGeom prst="line">
            <a:avLst/>
          </a:prstGeom>
          <a:ln w="19050">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a:extLst>
              <a:ext uri="{FF2B5EF4-FFF2-40B4-BE49-F238E27FC236}">
                <a16:creationId xmlns:a16="http://schemas.microsoft.com/office/drawing/2014/main" id="{BA1435B5-93F6-017A-F0AE-19EEFF72C27D}"/>
              </a:ext>
            </a:extLst>
          </xdr:cNvPr>
          <xdr:cNvSpPr txBox="1"/>
        </xdr:nvSpPr>
        <xdr:spPr>
          <a:xfrm>
            <a:off x="8186655" y="3454712"/>
            <a:ext cx="27885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F</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485774</xdr:colOff>
      <xdr:row>4</xdr:row>
      <xdr:rowOff>152699</xdr:rowOff>
    </xdr:from>
    <xdr:to>
      <xdr:col>10</xdr:col>
      <xdr:colOff>276225</xdr:colOff>
      <xdr:row>15</xdr:row>
      <xdr:rowOff>181058</xdr:rowOff>
    </xdr:to>
    <xdr:grpSp>
      <xdr:nvGrpSpPr>
        <xdr:cNvPr id="79" name="Group 78">
          <a:extLst>
            <a:ext uri="{FF2B5EF4-FFF2-40B4-BE49-F238E27FC236}">
              <a16:creationId xmlns:a16="http://schemas.microsoft.com/office/drawing/2014/main" id="{0E4AFB19-21A4-D736-6A4A-86E6D52EFE95}"/>
            </a:ext>
          </a:extLst>
        </xdr:cNvPr>
        <xdr:cNvGrpSpPr/>
      </xdr:nvGrpSpPr>
      <xdr:grpSpPr>
        <a:xfrm>
          <a:off x="5505449" y="1076624"/>
          <a:ext cx="3448051" cy="2209584"/>
          <a:chOff x="4971972" y="710792"/>
          <a:chExt cx="4394851" cy="3099292"/>
        </a:xfrm>
      </xdr:grpSpPr>
      <xdr:grpSp>
        <xdr:nvGrpSpPr>
          <xdr:cNvPr id="28" name="Group 27">
            <a:extLst>
              <a:ext uri="{FF2B5EF4-FFF2-40B4-BE49-F238E27FC236}">
                <a16:creationId xmlns:a16="http://schemas.microsoft.com/office/drawing/2014/main" id="{54092CD2-9443-1961-A045-3052C4B93CBD}"/>
              </a:ext>
            </a:extLst>
          </xdr:cNvPr>
          <xdr:cNvGrpSpPr/>
        </xdr:nvGrpSpPr>
        <xdr:grpSpPr>
          <a:xfrm>
            <a:off x="4971972" y="710792"/>
            <a:ext cx="3848914" cy="3099292"/>
            <a:chOff x="4610101" y="602816"/>
            <a:chExt cx="3848914" cy="2642092"/>
          </a:xfrm>
        </xdr:grpSpPr>
        <xdr:grpSp>
          <xdr:nvGrpSpPr>
            <xdr:cNvPr id="19" name="Group 18">
              <a:extLst>
                <a:ext uri="{FF2B5EF4-FFF2-40B4-BE49-F238E27FC236}">
                  <a16:creationId xmlns:a16="http://schemas.microsoft.com/office/drawing/2014/main" id="{3D389E54-52B8-1D20-C445-DE0BF93CFCC1}"/>
                </a:ext>
              </a:extLst>
            </xdr:cNvPr>
            <xdr:cNvGrpSpPr/>
          </xdr:nvGrpSpPr>
          <xdr:grpSpPr>
            <a:xfrm>
              <a:off x="4610101" y="1048205"/>
              <a:ext cx="3848914" cy="1809750"/>
              <a:chOff x="4719388" y="1108363"/>
              <a:chExt cx="3860945" cy="1809750"/>
            </a:xfrm>
          </xdr:grpSpPr>
          <xdr:sp macro="" textlink="">
            <xdr:nvSpPr>
              <xdr:cNvPr id="3" name="Rectangle 2">
                <a:extLst>
                  <a:ext uri="{FF2B5EF4-FFF2-40B4-BE49-F238E27FC236}">
                    <a16:creationId xmlns:a16="http://schemas.microsoft.com/office/drawing/2014/main" id="{1588DA8B-0DD8-E475-F989-F428BFC575B9}"/>
                  </a:ext>
                </a:extLst>
              </xdr:cNvPr>
              <xdr:cNvSpPr/>
            </xdr:nvSpPr>
            <xdr:spPr>
              <a:xfrm>
                <a:off x="4719388" y="1866901"/>
                <a:ext cx="3860945" cy="2995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4" name="Group 3">
                <a:extLst>
                  <a:ext uri="{FF2B5EF4-FFF2-40B4-BE49-F238E27FC236}">
                    <a16:creationId xmlns:a16="http://schemas.microsoft.com/office/drawing/2014/main" id="{20C6F9FC-81FE-EBAD-1A02-C482806CDF5B}"/>
                  </a:ext>
                </a:extLst>
              </xdr:cNvPr>
              <xdr:cNvGrpSpPr/>
            </xdr:nvGrpSpPr>
            <xdr:grpSpPr>
              <a:xfrm>
                <a:off x="5945488" y="1108363"/>
                <a:ext cx="333680" cy="749011"/>
                <a:chOff x="5935234" y="1108363"/>
                <a:chExt cx="332540" cy="749011"/>
              </a:xfrm>
            </xdr:grpSpPr>
            <xdr:sp macro="" textlink="">
              <xdr:nvSpPr>
                <xdr:cNvPr id="6" name="Rectangle 5">
                  <a:extLst>
                    <a:ext uri="{FF2B5EF4-FFF2-40B4-BE49-F238E27FC236}">
                      <a16:creationId xmlns:a16="http://schemas.microsoft.com/office/drawing/2014/main" id="{0D1D61B1-CB2D-67DE-57B5-B06DD4F3A891}"/>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2" name="Rectangle 1">
                  <a:extLst>
                    <a:ext uri="{FF2B5EF4-FFF2-40B4-BE49-F238E27FC236}">
                      <a16:creationId xmlns:a16="http://schemas.microsoft.com/office/drawing/2014/main" id="{A8F23C5A-C3BB-6A83-DFAF-37B96BB81DF6}"/>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5" name="Oval 4">
                  <a:extLst>
                    <a:ext uri="{FF2B5EF4-FFF2-40B4-BE49-F238E27FC236}">
                      <a16:creationId xmlns:a16="http://schemas.microsoft.com/office/drawing/2014/main" id="{1AD2629C-C631-3C6C-24F5-2D90791C9232}"/>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7" name="Group 6">
                <a:extLst>
                  <a:ext uri="{FF2B5EF4-FFF2-40B4-BE49-F238E27FC236}">
                    <a16:creationId xmlns:a16="http://schemas.microsoft.com/office/drawing/2014/main" id="{E1D0CA82-8523-726D-607A-196CF5C6899B}"/>
                  </a:ext>
                </a:extLst>
              </xdr:cNvPr>
              <xdr:cNvGrpSpPr/>
            </xdr:nvGrpSpPr>
            <xdr:grpSpPr>
              <a:xfrm>
                <a:off x="5945488" y="2164773"/>
                <a:ext cx="333680" cy="749011"/>
                <a:chOff x="5935234" y="1108363"/>
                <a:chExt cx="332540" cy="749011"/>
              </a:xfrm>
            </xdr:grpSpPr>
            <xdr:sp macro="" textlink="">
              <xdr:nvSpPr>
                <xdr:cNvPr id="8" name="Rectangle 7">
                  <a:extLst>
                    <a:ext uri="{FF2B5EF4-FFF2-40B4-BE49-F238E27FC236}">
                      <a16:creationId xmlns:a16="http://schemas.microsoft.com/office/drawing/2014/main" id="{30F62D6C-CC4A-3376-E241-91B33914794B}"/>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9" name="Rectangle 8">
                  <a:extLst>
                    <a:ext uri="{FF2B5EF4-FFF2-40B4-BE49-F238E27FC236}">
                      <a16:creationId xmlns:a16="http://schemas.microsoft.com/office/drawing/2014/main" id="{F0EA59D1-5676-9541-5912-A2FB38075C9F}"/>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10" name="Oval 9">
                  <a:extLst>
                    <a:ext uri="{FF2B5EF4-FFF2-40B4-BE49-F238E27FC236}">
                      <a16:creationId xmlns:a16="http://schemas.microsoft.com/office/drawing/2014/main" id="{1452BBFA-3B3D-2E4D-3693-A8620C27F62D}"/>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11" name="Group 10">
                <a:extLst>
                  <a:ext uri="{FF2B5EF4-FFF2-40B4-BE49-F238E27FC236}">
                    <a16:creationId xmlns:a16="http://schemas.microsoft.com/office/drawing/2014/main" id="{EA9F99C1-5724-B231-AB65-FF70F4E37D25}"/>
                  </a:ext>
                </a:extLst>
              </xdr:cNvPr>
              <xdr:cNvGrpSpPr/>
            </xdr:nvGrpSpPr>
            <xdr:grpSpPr>
              <a:xfrm>
                <a:off x="7659077" y="1112692"/>
                <a:ext cx="333679" cy="749011"/>
                <a:chOff x="5935234" y="1108363"/>
                <a:chExt cx="332540" cy="749011"/>
              </a:xfrm>
            </xdr:grpSpPr>
            <xdr:sp macro="" textlink="">
              <xdr:nvSpPr>
                <xdr:cNvPr id="12" name="Rectangle 11">
                  <a:extLst>
                    <a:ext uri="{FF2B5EF4-FFF2-40B4-BE49-F238E27FC236}">
                      <a16:creationId xmlns:a16="http://schemas.microsoft.com/office/drawing/2014/main" id="{53BEB4A8-82ED-045E-3FF1-67196A98D51C}"/>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13" name="Rectangle 12">
                  <a:extLst>
                    <a:ext uri="{FF2B5EF4-FFF2-40B4-BE49-F238E27FC236}">
                      <a16:creationId xmlns:a16="http://schemas.microsoft.com/office/drawing/2014/main" id="{71B9BA91-33EE-D3CF-A960-63CDF44C255D}"/>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14" name="Oval 13">
                  <a:extLst>
                    <a:ext uri="{FF2B5EF4-FFF2-40B4-BE49-F238E27FC236}">
                      <a16:creationId xmlns:a16="http://schemas.microsoft.com/office/drawing/2014/main" id="{DDD92451-A0FD-4521-3D5B-53A2CA1B7CE5}"/>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15" name="Group 14">
                <a:extLst>
                  <a:ext uri="{FF2B5EF4-FFF2-40B4-BE49-F238E27FC236}">
                    <a16:creationId xmlns:a16="http://schemas.microsoft.com/office/drawing/2014/main" id="{75B8F5D5-4B05-DBCE-A6E2-33032349C857}"/>
                  </a:ext>
                </a:extLst>
              </xdr:cNvPr>
              <xdr:cNvGrpSpPr/>
            </xdr:nvGrpSpPr>
            <xdr:grpSpPr>
              <a:xfrm>
                <a:off x="7659077" y="2169102"/>
                <a:ext cx="333679" cy="749011"/>
                <a:chOff x="5935234" y="1108363"/>
                <a:chExt cx="332540" cy="749011"/>
              </a:xfrm>
            </xdr:grpSpPr>
            <xdr:sp macro="" textlink="">
              <xdr:nvSpPr>
                <xdr:cNvPr id="16" name="Rectangle 15">
                  <a:extLst>
                    <a:ext uri="{FF2B5EF4-FFF2-40B4-BE49-F238E27FC236}">
                      <a16:creationId xmlns:a16="http://schemas.microsoft.com/office/drawing/2014/main" id="{A843DFDA-BDA1-9404-8EEC-AEAE2C16CA9D}"/>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17" name="Rectangle 16">
                  <a:extLst>
                    <a:ext uri="{FF2B5EF4-FFF2-40B4-BE49-F238E27FC236}">
                      <a16:creationId xmlns:a16="http://schemas.microsoft.com/office/drawing/2014/main" id="{79580301-6917-09B8-26A8-E18FC00E3FBB}"/>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18" name="Oval 17">
                  <a:extLst>
                    <a:ext uri="{FF2B5EF4-FFF2-40B4-BE49-F238E27FC236}">
                      <a16:creationId xmlns:a16="http://schemas.microsoft.com/office/drawing/2014/main" id="{B96989B7-12A0-8962-947B-B460E13D6558}"/>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sp macro="" textlink="">
          <xdr:nvSpPr>
            <xdr:cNvPr id="33" name="Arrow: Down 32">
              <a:extLst>
                <a:ext uri="{FF2B5EF4-FFF2-40B4-BE49-F238E27FC236}">
                  <a16:creationId xmlns:a16="http://schemas.microsoft.com/office/drawing/2014/main" id="{3CD3DE8F-683F-B377-0886-1CE43002CC1B}"/>
                </a:ext>
              </a:extLst>
            </xdr:cNvPr>
            <xdr:cNvSpPr/>
          </xdr:nvSpPr>
          <xdr:spPr>
            <a:xfrm>
              <a:off x="6682966" y="2184795"/>
              <a:ext cx="350055" cy="701907"/>
            </a:xfrm>
            <a:prstGeom prst="downArrow">
              <a:avLst/>
            </a:prstGeom>
            <a:solidFill>
              <a:srgbClr val="FF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2" name="Rectangle 41">
              <a:extLst>
                <a:ext uri="{FF2B5EF4-FFF2-40B4-BE49-F238E27FC236}">
                  <a16:creationId xmlns:a16="http://schemas.microsoft.com/office/drawing/2014/main" id="{41F6FC9E-831D-0FC4-1F93-0F5D0FBC11E6}"/>
                </a:ext>
              </a:extLst>
            </xdr:cNvPr>
            <xdr:cNvSpPr/>
          </xdr:nvSpPr>
          <xdr:spPr>
            <a:xfrm>
              <a:off x="6955630" y="2393155"/>
              <a:ext cx="436959" cy="2797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F</a:t>
              </a:r>
            </a:p>
          </xdr:txBody>
        </xdr:sp>
        <xdr:grpSp>
          <xdr:nvGrpSpPr>
            <xdr:cNvPr id="21" name="Group 20">
              <a:extLst>
                <a:ext uri="{FF2B5EF4-FFF2-40B4-BE49-F238E27FC236}">
                  <a16:creationId xmlns:a16="http://schemas.microsoft.com/office/drawing/2014/main" id="{31C805DA-EC8D-2DDB-5687-08C005D2111B}"/>
                </a:ext>
              </a:extLst>
            </xdr:cNvPr>
            <xdr:cNvGrpSpPr/>
          </xdr:nvGrpSpPr>
          <xdr:grpSpPr>
            <a:xfrm>
              <a:off x="5987143" y="602816"/>
              <a:ext cx="1720085" cy="473271"/>
              <a:chOff x="5987143" y="602816"/>
              <a:chExt cx="1720085" cy="473271"/>
            </a:xfrm>
          </xdr:grpSpPr>
          <xdr:cxnSp macro="">
            <xdr:nvCxnSpPr>
              <xdr:cNvPr id="26" name="Straight Connector 25">
                <a:extLst>
                  <a:ext uri="{FF2B5EF4-FFF2-40B4-BE49-F238E27FC236}">
                    <a16:creationId xmlns:a16="http://schemas.microsoft.com/office/drawing/2014/main" id="{62B5B801-1D13-319C-7273-331C354278E6}"/>
                  </a:ext>
                </a:extLst>
              </xdr:cNvPr>
              <xdr:cNvCxnSpPr>
                <a:cxnSpLocks/>
                <a:stCxn id="6" idx="0"/>
              </xdr:cNvCxnSpPr>
            </xdr:nvCxnSpPr>
            <xdr:spPr>
              <a:xfrm flipH="1" flipV="1">
                <a:off x="5997102" y="672830"/>
                <a:ext cx="1331" cy="375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4A887D4F-A9C4-80CD-D9FC-A5B6B7D277C4}"/>
                  </a:ext>
                </a:extLst>
              </xdr:cNvPr>
              <xdr:cNvCxnSpPr>
                <a:stCxn id="12" idx="0"/>
              </xdr:cNvCxnSpPr>
            </xdr:nvCxnSpPr>
            <xdr:spPr>
              <a:xfrm flipH="1" flipV="1">
                <a:off x="7704306" y="664723"/>
                <a:ext cx="2922" cy="3878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13D0A537-866F-BD8B-23D2-B6CEEEF2DB6F}"/>
                  </a:ext>
                </a:extLst>
              </xdr:cNvPr>
              <xdr:cNvCxnSpPr/>
            </xdr:nvCxnSpPr>
            <xdr:spPr>
              <a:xfrm flipH="1">
                <a:off x="5987143" y="859697"/>
                <a:ext cx="833047"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964D7FB2-2774-AC64-DFAA-CF256CDACA20}"/>
                  </a:ext>
                </a:extLst>
              </xdr:cNvPr>
              <xdr:cNvCxnSpPr/>
            </xdr:nvCxnSpPr>
            <xdr:spPr>
              <a:xfrm flipH="1" flipV="1">
                <a:off x="6823450" y="688276"/>
                <a:ext cx="2922" cy="3878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2AE32C22-63F3-372B-9BC1-38DF2ABCC9F5}"/>
                  </a:ext>
                </a:extLst>
              </xdr:cNvPr>
              <xdr:cNvCxnSpPr/>
            </xdr:nvCxnSpPr>
            <xdr:spPr>
              <a:xfrm flipH="1">
                <a:off x="6842529" y="876026"/>
                <a:ext cx="841713"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3" name="Rectangle 42">
                <a:extLst>
                  <a:ext uri="{FF2B5EF4-FFF2-40B4-BE49-F238E27FC236}">
                    <a16:creationId xmlns:a16="http://schemas.microsoft.com/office/drawing/2014/main" id="{751EC178-4467-9231-D4CF-DD1C2B3647F0}"/>
                  </a:ext>
                </a:extLst>
              </xdr:cNvPr>
              <xdr:cNvSpPr/>
            </xdr:nvSpPr>
            <xdr:spPr>
              <a:xfrm>
                <a:off x="6259062" y="602816"/>
                <a:ext cx="434578" cy="2797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A</a:t>
                </a:r>
              </a:p>
            </xdr:txBody>
          </xdr:sp>
          <xdr:sp macro="" textlink="">
            <xdr:nvSpPr>
              <xdr:cNvPr id="44" name="Rectangle 43">
                <a:extLst>
                  <a:ext uri="{FF2B5EF4-FFF2-40B4-BE49-F238E27FC236}">
                    <a16:creationId xmlns:a16="http://schemas.microsoft.com/office/drawing/2014/main" id="{C7CE4A11-311F-713E-FE30-8BBBBC33739F}"/>
                  </a:ext>
                </a:extLst>
              </xdr:cNvPr>
              <xdr:cNvSpPr/>
            </xdr:nvSpPr>
            <xdr:spPr>
              <a:xfrm>
                <a:off x="7037392" y="615232"/>
                <a:ext cx="436959" cy="2797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a:t>
                </a:r>
              </a:p>
            </xdr:txBody>
          </xdr:sp>
        </xdr:grpSp>
        <xdr:grpSp>
          <xdr:nvGrpSpPr>
            <xdr:cNvPr id="25" name="Group 24">
              <a:extLst>
                <a:ext uri="{FF2B5EF4-FFF2-40B4-BE49-F238E27FC236}">
                  <a16:creationId xmlns:a16="http://schemas.microsoft.com/office/drawing/2014/main" id="{5916D7BD-E20E-98B1-24D6-CCE203ECDABB}"/>
                </a:ext>
              </a:extLst>
            </xdr:cNvPr>
            <xdr:cNvGrpSpPr/>
          </xdr:nvGrpSpPr>
          <xdr:grpSpPr>
            <a:xfrm>
              <a:off x="5973289" y="2837613"/>
              <a:ext cx="1733939" cy="407295"/>
              <a:chOff x="5973289" y="2837613"/>
              <a:chExt cx="1733939" cy="407295"/>
            </a:xfrm>
          </xdr:grpSpPr>
          <xdr:cxnSp macro="">
            <xdr:nvCxnSpPr>
              <xdr:cNvPr id="35" name="Straight Connector 34">
                <a:extLst>
                  <a:ext uri="{FF2B5EF4-FFF2-40B4-BE49-F238E27FC236}">
                    <a16:creationId xmlns:a16="http://schemas.microsoft.com/office/drawing/2014/main" id="{9E591F27-613A-BE2F-EBB8-5AFF4EAF578D}"/>
                  </a:ext>
                </a:extLst>
              </xdr:cNvPr>
              <xdr:cNvCxnSpPr/>
            </xdr:nvCxnSpPr>
            <xdr:spPr>
              <a:xfrm flipH="1" flipV="1">
                <a:off x="5973289" y="2869533"/>
                <a:ext cx="1331" cy="375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58AA59C-E1D9-833E-3C56-1159AB340E8B}"/>
                  </a:ext>
                </a:extLst>
              </xdr:cNvPr>
              <xdr:cNvCxnSpPr/>
            </xdr:nvCxnSpPr>
            <xdr:spPr>
              <a:xfrm flipH="1" flipV="1">
                <a:off x="7704306" y="2837613"/>
                <a:ext cx="2922" cy="3878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9741A594-DF4D-4E1B-BB49-9F3C8CC54BDD}"/>
                  </a:ext>
                </a:extLst>
              </xdr:cNvPr>
              <xdr:cNvCxnSpPr/>
            </xdr:nvCxnSpPr>
            <xdr:spPr>
              <a:xfrm flipH="1">
                <a:off x="5976257" y="3135086"/>
                <a:ext cx="1719943"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24" name="Rectangle 23">
                <a:extLst>
                  <a:ext uri="{FF2B5EF4-FFF2-40B4-BE49-F238E27FC236}">
                    <a16:creationId xmlns:a16="http://schemas.microsoft.com/office/drawing/2014/main" id="{12FED253-D253-4E0C-8B56-3E439E8BE097}"/>
                  </a:ext>
                </a:extLst>
              </xdr:cNvPr>
              <xdr:cNvSpPr/>
            </xdr:nvSpPr>
            <xdr:spPr>
              <a:xfrm>
                <a:off x="6569529" y="2884714"/>
                <a:ext cx="434578" cy="2797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C</a:t>
                </a:r>
              </a:p>
            </xdr:txBody>
          </xdr:sp>
        </xdr:grpSp>
      </xdr:grpSp>
      <xdr:sp macro="" textlink="">
        <xdr:nvSpPr>
          <xdr:cNvPr id="20" name="Rectangle 19">
            <a:extLst>
              <a:ext uri="{FF2B5EF4-FFF2-40B4-BE49-F238E27FC236}">
                <a16:creationId xmlns:a16="http://schemas.microsoft.com/office/drawing/2014/main" id="{30BCEE25-FBED-4023-99A7-AD8FE7A3147A}"/>
              </a:ext>
            </a:extLst>
          </xdr:cNvPr>
          <xdr:cNvSpPr/>
        </xdr:nvSpPr>
        <xdr:spPr>
          <a:xfrm>
            <a:off x="5117659" y="2847975"/>
            <a:ext cx="1029327" cy="3272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Bearing A</a:t>
            </a:r>
          </a:p>
        </xdr:txBody>
      </xdr:sp>
      <xdr:sp macro="" textlink="">
        <xdr:nvSpPr>
          <xdr:cNvPr id="23" name="Rectangle 22">
            <a:extLst>
              <a:ext uri="{FF2B5EF4-FFF2-40B4-BE49-F238E27FC236}">
                <a16:creationId xmlns:a16="http://schemas.microsoft.com/office/drawing/2014/main" id="{22306CE2-A7D8-7D2E-293B-E3963CE6D8A2}"/>
              </a:ext>
            </a:extLst>
          </xdr:cNvPr>
          <xdr:cNvSpPr/>
        </xdr:nvSpPr>
        <xdr:spPr>
          <a:xfrm>
            <a:off x="8356787" y="2724711"/>
            <a:ext cx="1010036" cy="3272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Bearing B</a:t>
            </a:r>
          </a:p>
        </xdr:txBody>
      </xdr:sp>
    </xdr:grpSp>
    <xdr:clientData/>
  </xdr:twoCellAnchor>
  <xdr:twoCellAnchor editAs="oneCell">
    <xdr:from>
      <xdr:col>0</xdr:col>
      <xdr:colOff>0</xdr:colOff>
      <xdr:row>0</xdr:row>
      <xdr:rowOff>0</xdr:rowOff>
    </xdr:from>
    <xdr:to>
      <xdr:col>1</xdr:col>
      <xdr:colOff>1658689</xdr:colOff>
      <xdr:row>3</xdr:row>
      <xdr:rowOff>9525</xdr:rowOff>
    </xdr:to>
    <xdr:pic>
      <xdr:nvPicPr>
        <xdr:cNvPr id="78" name="Picture 77" descr="A picture containing text&#10;&#10;Description automatically generated">
          <a:extLst>
            <a:ext uri="{FF2B5EF4-FFF2-40B4-BE49-F238E27FC236}">
              <a16:creationId xmlns:a16="http://schemas.microsoft.com/office/drawing/2014/main" id="{D37F401E-1201-4007-8068-84651B114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68289" cy="733425"/>
        </a:xfrm>
        <a:prstGeom prst="rect">
          <a:avLst/>
        </a:prstGeom>
        <a:solidFill>
          <a:schemeClr val="bg1"/>
        </a:solidFill>
      </xdr:spPr>
    </xdr:pic>
    <xdr:clientData/>
  </xdr:twoCellAnchor>
  <xdr:twoCellAnchor>
    <xdr:from>
      <xdr:col>5</xdr:col>
      <xdr:colOff>170327</xdr:colOff>
      <xdr:row>17</xdr:row>
      <xdr:rowOff>170078</xdr:rowOff>
    </xdr:from>
    <xdr:to>
      <xdr:col>10</xdr:col>
      <xdr:colOff>390525</xdr:colOff>
      <xdr:row>31</xdr:row>
      <xdr:rowOff>0</xdr:rowOff>
    </xdr:to>
    <xdr:grpSp>
      <xdr:nvGrpSpPr>
        <xdr:cNvPr id="88" name="Group 87">
          <a:extLst>
            <a:ext uri="{FF2B5EF4-FFF2-40B4-BE49-F238E27FC236}">
              <a16:creationId xmlns:a16="http://schemas.microsoft.com/office/drawing/2014/main" id="{AC24709A-B3E2-43F4-B074-E75702798E12}"/>
            </a:ext>
          </a:extLst>
        </xdr:cNvPr>
        <xdr:cNvGrpSpPr/>
      </xdr:nvGrpSpPr>
      <xdr:grpSpPr>
        <a:xfrm>
          <a:off x="5799602" y="3665753"/>
          <a:ext cx="3268198" cy="2582647"/>
          <a:chOff x="5828177" y="4103903"/>
          <a:chExt cx="3713701" cy="2919284"/>
        </a:xfrm>
      </xdr:grpSpPr>
      <xdr:cxnSp macro="">
        <xdr:nvCxnSpPr>
          <xdr:cNvPr id="50" name="Straight Connector 49">
            <a:extLst>
              <a:ext uri="{FF2B5EF4-FFF2-40B4-BE49-F238E27FC236}">
                <a16:creationId xmlns:a16="http://schemas.microsoft.com/office/drawing/2014/main" id="{4C5BFF44-D597-E59E-22C1-8E71152D6901}"/>
              </a:ext>
            </a:extLst>
          </xdr:cNvPr>
          <xdr:cNvCxnSpPr/>
        </xdr:nvCxnSpPr>
        <xdr:spPr>
          <a:xfrm flipH="1">
            <a:off x="6215645" y="4782814"/>
            <a:ext cx="785230"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grpSp>
        <xdr:nvGrpSpPr>
          <xdr:cNvPr id="87" name="Group 86">
            <a:extLst>
              <a:ext uri="{FF2B5EF4-FFF2-40B4-BE49-F238E27FC236}">
                <a16:creationId xmlns:a16="http://schemas.microsoft.com/office/drawing/2014/main" id="{E7D2CEB3-4905-8D3F-7724-74A8F0A4A6B9}"/>
              </a:ext>
            </a:extLst>
          </xdr:cNvPr>
          <xdr:cNvGrpSpPr/>
        </xdr:nvGrpSpPr>
        <xdr:grpSpPr>
          <a:xfrm>
            <a:off x="5828177" y="4103903"/>
            <a:ext cx="3713701" cy="2919284"/>
            <a:chOff x="5828177" y="4103903"/>
            <a:chExt cx="3713701" cy="2919284"/>
          </a:xfrm>
        </xdr:grpSpPr>
        <xdr:grpSp>
          <xdr:nvGrpSpPr>
            <xdr:cNvPr id="30" name="Group 29">
              <a:extLst>
                <a:ext uri="{FF2B5EF4-FFF2-40B4-BE49-F238E27FC236}">
                  <a16:creationId xmlns:a16="http://schemas.microsoft.com/office/drawing/2014/main" id="{A96923BB-7FDE-A1E6-05D5-E11DEDE3F7B2}"/>
                </a:ext>
              </a:extLst>
            </xdr:cNvPr>
            <xdr:cNvGrpSpPr/>
          </xdr:nvGrpSpPr>
          <xdr:grpSpPr>
            <a:xfrm>
              <a:off x="5829580" y="4886915"/>
              <a:ext cx="3200120" cy="1759964"/>
              <a:chOff x="4719388" y="1108363"/>
              <a:chExt cx="3860945" cy="1809750"/>
            </a:xfrm>
          </xdr:grpSpPr>
          <xdr:sp macro="" textlink="">
            <xdr:nvSpPr>
              <xdr:cNvPr id="55" name="Rectangle 54">
                <a:extLst>
                  <a:ext uri="{FF2B5EF4-FFF2-40B4-BE49-F238E27FC236}">
                    <a16:creationId xmlns:a16="http://schemas.microsoft.com/office/drawing/2014/main" id="{D137569E-C39D-2BD0-3A6D-BF14711227FC}"/>
                  </a:ext>
                </a:extLst>
              </xdr:cNvPr>
              <xdr:cNvSpPr/>
            </xdr:nvSpPr>
            <xdr:spPr>
              <a:xfrm>
                <a:off x="4719388" y="1866901"/>
                <a:ext cx="3860945" cy="2995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56" name="Group 55">
                <a:extLst>
                  <a:ext uri="{FF2B5EF4-FFF2-40B4-BE49-F238E27FC236}">
                    <a16:creationId xmlns:a16="http://schemas.microsoft.com/office/drawing/2014/main" id="{DF28D927-B0E8-FD5F-864F-7D2645B2C3A1}"/>
                  </a:ext>
                </a:extLst>
              </xdr:cNvPr>
              <xdr:cNvGrpSpPr/>
            </xdr:nvGrpSpPr>
            <xdr:grpSpPr>
              <a:xfrm>
                <a:off x="5945488" y="1108363"/>
                <a:ext cx="333680" cy="749011"/>
                <a:chOff x="5935234" y="1108363"/>
                <a:chExt cx="332540" cy="749011"/>
              </a:xfrm>
            </xdr:grpSpPr>
            <xdr:sp macro="" textlink="">
              <xdr:nvSpPr>
                <xdr:cNvPr id="69" name="Rectangle 68">
                  <a:extLst>
                    <a:ext uri="{FF2B5EF4-FFF2-40B4-BE49-F238E27FC236}">
                      <a16:creationId xmlns:a16="http://schemas.microsoft.com/office/drawing/2014/main" id="{A29D4ADC-6468-45A6-6415-C04D904BB632}"/>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70" name="Rectangle 69">
                  <a:extLst>
                    <a:ext uri="{FF2B5EF4-FFF2-40B4-BE49-F238E27FC236}">
                      <a16:creationId xmlns:a16="http://schemas.microsoft.com/office/drawing/2014/main" id="{6DF066E2-859F-4FFD-7E52-4171A41AA265}"/>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71" name="Oval 70">
                  <a:extLst>
                    <a:ext uri="{FF2B5EF4-FFF2-40B4-BE49-F238E27FC236}">
                      <a16:creationId xmlns:a16="http://schemas.microsoft.com/office/drawing/2014/main" id="{27537D58-E660-025C-90C3-80AAFC62B656}"/>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57" name="Group 56">
                <a:extLst>
                  <a:ext uri="{FF2B5EF4-FFF2-40B4-BE49-F238E27FC236}">
                    <a16:creationId xmlns:a16="http://schemas.microsoft.com/office/drawing/2014/main" id="{8900A03C-D2B6-0629-3290-00CD41C33F1D}"/>
                  </a:ext>
                </a:extLst>
              </xdr:cNvPr>
              <xdr:cNvGrpSpPr/>
            </xdr:nvGrpSpPr>
            <xdr:grpSpPr>
              <a:xfrm>
                <a:off x="5945488" y="2164773"/>
                <a:ext cx="333680" cy="749011"/>
                <a:chOff x="5935234" y="1108363"/>
                <a:chExt cx="332540" cy="749011"/>
              </a:xfrm>
            </xdr:grpSpPr>
            <xdr:sp macro="" textlink="">
              <xdr:nvSpPr>
                <xdr:cNvPr id="66" name="Rectangle 65">
                  <a:extLst>
                    <a:ext uri="{FF2B5EF4-FFF2-40B4-BE49-F238E27FC236}">
                      <a16:creationId xmlns:a16="http://schemas.microsoft.com/office/drawing/2014/main" id="{437038F7-759E-50D5-B573-E8585E466CE6}"/>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7" name="Rectangle 66">
                  <a:extLst>
                    <a:ext uri="{FF2B5EF4-FFF2-40B4-BE49-F238E27FC236}">
                      <a16:creationId xmlns:a16="http://schemas.microsoft.com/office/drawing/2014/main" id="{83673B9F-EABD-0050-DD62-1547ABB5016E}"/>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8" name="Oval 67">
                  <a:extLst>
                    <a:ext uri="{FF2B5EF4-FFF2-40B4-BE49-F238E27FC236}">
                      <a16:creationId xmlns:a16="http://schemas.microsoft.com/office/drawing/2014/main" id="{6B47C04C-787E-17C0-BE87-EE5F0D5E83C9}"/>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58" name="Group 57">
                <a:extLst>
                  <a:ext uri="{FF2B5EF4-FFF2-40B4-BE49-F238E27FC236}">
                    <a16:creationId xmlns:a16="http://schemas.microsoft.com/office/drawing/2014/main" id="{D81364A0-03FD-9A79-F76B-C176793E610A}"/>
                  </a:ext>
                </a:extLst>
              </xdr:cNvPr>
              <xdr:cNvGrpSpPr/>
            </xdr:nvGrpSpPr>
            <xdr:grpSpPr>
              <a:xfrm>
                <a:off x="7659077" y="1112692"/>
                <a:ext cx="333679" cy="749011"/>
                <a:chOff x="5935234" y="1108363"/>
                <a:chExt cx="332540" cy="749011"/>
              </a:xfrm>
            </xdr:grpSpPr>
            <xdr:sp macro="" textlink="">
              <xdr:nvSpPr>
                <xdr:cNvPr id="63" name="Rectangle 62">
                  <a:extLst>
                    <a:ext uri="{FF2B5EF4-FFF2-40B4-BE49-F238E27FC236}">
                      <a16:creationId xmlns:a16="http://schemas.microsoft.com/office/drawing/2014/main" id="{4B45D45C-DC15-6152-DBFF-D1B7A3478176}"/>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4" name="Rectangle 63">
                  <a:extLst>
                    <a:ext uri="{FF2B5EF4-FFF2-40B4-BE49-F238E27FC236}">
                      <a16:creationId xmlns:a16="http://schemas.microsoft.com/office/drawing/2014/main" id="{CBEB741E-A721-3A49-A7F9-01070B7C1356}"/>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5" name="Oval 64">
                  <a:extLst>
                    <a:ext uri="{FF2B5EF4-FFF2-40B4-BE49-F238E27FC236}">
                      <a16:creationId xmlns:a16="http://schemas.microsoft.com/office/drawing/2014/main" id="{D9FF3CCB-4356-C39A-5BFF-828595846134}"/>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nvGrpSpPr>
              <xdr:cNvPr id="59" name="Group 58">
                <a:extLst>
                  <a:ext uri="{FF2B5EF4-FFF2-40B4-BE49-F238E27FC236}">
                    <a16:creationId xmlns:a16="http://schemas.microsoft.com/office/drawing/2014/main" id="{088407AA-5F58-ED1F-9F1E-23D1709C544A}"/>
                  </a:ext>
                </a:extLst>
              </xdr:cNvPr>
              <xdr:cNvGrpSpPr/>
            </xdr:nvGrpSpPr>
            <xdr:grpSpPr>
              <a:xfrm>
                <a:off x="7659077" y="2169102"/>
                <a:ext cx="333679" cy="749011"/>
                <a:chOff x="5935234" y="1108363"/>
                <a:chExt cx="332540" cy="749011"/>
              </a:xfrm>
            </xdr:grpSpPr>
            <xdr:sp macro="" textlink="">
              <xdr:nvSpPr>
                <xdr:cNvPr id="60" name="Rectangle 59">
                  <a:extLst>
                    <a:ext uri="{FF2B5EF4-FFF2-40B4-BE49-F238E27FC236}">
                      <a16:creationId xmlns:a16="http://schemas.microsoft.com/office/drawing/2014/main" id="{E22EF730-AD60-DE97-F72C-9238C58A196C}"/>
                    </a:ext>
                  </a:extLst>
                </xdr:cNvPr>
                <xdr:cNvSpPr/>
              </xdr:nvSpPr>
              <xdr:spPr>
                <a:xfrm>
                  <a:off x="5935234" y="110836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1" name="Rectangle 60">
                  <a:extLst>
                    <a:ext uri="{FF2B5EF4-FFF2-40B4-BE49-F238E27FC236}">
                      <a16:creationId xmlns:a16="http://schemas.microsoft.com/office/drawing/2014/main" id="{3B5BC295-534B-8E76-E593-98ACFBC9196D}"/>
                    </a:ext>
                  </a:extLst>
                </xdr:cNvPr>
                <xdr:cNvSpPr/>
              </xdr:nvSpPr>
              <xdr:spPr>
                <a:xfrm>
                  <a:off x="5935234" y="1485033"/>
                  <a:ext cx="332540" cy="372341"/>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sp macro="" textlink="">
              <xdr:nvSpPr>
                <xdr:cNvPr id="62" name="Oval 61">
                  <a:extLst>
                    <a:ext uri="{FF2B5EF4-FFF2-40B4-BE49-F238E27FC236}">
                      <a16:creationId xmlns:a16="http://schemas.microsoft.com/office/drawing/2014/main" id="{3B69939E-9180-37B2-A86C-43DDB47B02B2}"/>
                    </a:ext>
                  </a:extLst>
                </xdr:cNvPr>
                <xdr:cNvSpPr/>
              </xdr:nvSpPr>
              <xdr:spPr>
                <a:xfrm>
                  <a:off x="5957996" y="1338371"/>
                  <a:ext cx="292569" cy="289322"/>
                </a:xfrm>
                <a:prstGeom prst="ellipse">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GB" sz="1100"/>
                </a:p>
              </xdr:txBody>
            </xdr:sp>
          </xdr:grpSp>
        </xdr:grpSp>
        <xdr:sp macro="" textlink="">
          <xdr:nvSpPr>
            <xdr:cNvPr id="31" name="Arrow: Down 30">
              <a:extLst>
                <a:ext uri="{FF2B5EF4-FFF2-40B4-BE49-F238E27FC236}">
                  <a16:creationId xmlns:a16="http://schemas.microsoft.com/office/drawing/2014/main" id="{07DB282E-E07B-4286-F64D-5FDB1EB4C6F6}"/>
                </a:ext>
              </a:extLst>
            </xdr:cNvPr>
            <xdr:cNvSpPr/>
          </xdr:nvSpPr>
          <xdr:spPr>
            <a:xfrm>
              <a:off x="6069457" y="5982920"/>
              <a:ext cx="292190" cy="682598"/>
            </a:xfrm>
            <a:prstGeom prst="downArrow">
              <a:avLst/>
            </a:prstGeom>
            <a:solidFill>
              <a:srgbClr val="FF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2" name="Rectangle 31">
              <a:extLst>
                <a:ext uri="{FF2B5EF4-FFF2-40B4-BE49-F238E27FC236}">
                  <a16:creationId xmlns:a16="http://schemas.microsoft.com/office/drawing/2014/main" id="{C37881EF-AF1B-7047-426B-4745B91E6F09}"/>
                </a:ext>
              </a:extLst>
            </xdr:cNvPr>
            <xdr:cNvSpPr/>
          </xdr:nvSpPr>
          <xdr:spPr>
            <a:xfrm>
              <a:off x="5828177" y="6120330"/>
              <a:ext cx="361591" cy="272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F</a:t>
              </a:r>
            </a:p>
          </xdr:txBody>
        </xdr:sp>
        <xdr:grpSp>
          <xdr:nvGrpSpPr>
            <xdr:cNvPr id="39" name="Group 38">
              <a:extLst>
                <a:ext uri="{FF2B5EF4-FFF2-40B4-BE49-F238E27FC236}">
                  <a16:creationId xmlns:a16="http://schemas.microsoft.com/office/drawing/2014/main" id="{CCA89128-F0A2-C650-20FC-F35360E1781C}"/>
                </a:ext>
              </a:extLst>
            </xdr:cNvPr>
            <xdr:cNvGrpSpPr/>
          </xdr:nvGrpSpPr>
          <xdr:grpSpPr>
            <a:xfrm>
              <a:off x="6962667" y="6627097"/>
              <a:ext cx="1442404" cy="396090"/>
              <a:chOff x="5973289" y="2837613"/>
              <a:chExt cx="1733939" cy="407295"/>
            </a:xfrm>
          </xdr:grpSpPr>
          <xdr:cxnSp macro="">
            <xdr:nvCxnSpPr>
              <xdr:cNvPr id="41" name="Straight Connector 40">
                <a:extLst>
                  <a:ext uri="{FF2B5EF4-FFF2-40B4-BE49-F238E27FC236}">
                    <a16:creationId xmlns:a16="http://schemas.microsoft.com/office/drawing/2014/main" id="{CDEBF2C2-FB46-BB36-C73A-F99C736DC608}"/>
                  </a:ext>
                </a:extLst>
              </xdr:cNvPr>
              <xdr:cNvCxnSpPr/>
            </xdr:nvCxnSpPr>
            <xdr:spPr>
              <a:xfrm flipH="1" flipV="1">
                <a:off x="5973289" y="2869533"/>
                <a:ext cx="1331" cy="375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a:extLst>
                  <a:ext uri="{FF2B5EF4-FFF2-40B4-BE49-F238E27FC236}">
                    <a16:creationId xmlns:a16="http://schemas.microsoft.com/office/drawing/2014/main" id="{B8338F56-7198-FB07-B23F-CB88672DC053}"/>
                  </a:ext>
                </a:extLst>
              </xdr:cNvPr>
              <xdr:cNvCxnSpPr/>
            </xdr:nvCxnSpPr>
            <xdr:spPr>
              <a:xfrm flipH="1" flipV="1">
                <a:off x="7704306" y="2837613"/>
                <a:ext cx="2922" cy="3878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F78DE9F0-30FB-B67D-7795-D3F4E0D30A0B}"/>
                  </a:ext>
                </a:extLst>
              </xdr:cNvPr>
              <xdr:cNvCxnSpPr/>
            </xdr:nvCxnSpPr>
            <xdr:spPr>
              <a:xfrm flipH="1">
                <a:off x="5976257" y="3135086"/>
                <a:ext cx="1719943"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7" name="Rectangle 46">
                <a:extLst>
                  <a:ext uri="{FF2B5EF4-FFF2-40B4-BE49-F238E27FC236}">
                    <a16:creationId xmlns:a16="http://schemas.microsoft.com/office/drawing/2014/main" id="{04A40DB2-F087-FB7D-11E3-0C65A7C9A57B}"/>
                  </a:ext>
                </a:extLst>
              </xdr:cNvPr>
              <xdr:cNvSpPr/>
            </xdr:nvSpPr>
            <xdr:spPr>
              <a:xfrm>
                <a:off x="6569529" y="2884714"/>
                <a:ext cx="434578" cy="2797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C</a:t>
                </a:r>
              </a:p>
            </xdr:txBody>
          </xdr:sp>
        </xdr:grpSp>
        <xdr:grpSp>
          <xdr:nvGrpSpPr>
            <xdr:cNvPr id="76" name="Group 75">
              <a:extLst>
                <a:ext uri="{FF2B5EF4-FFF2-40B4-BE49-F238E27FC236}">
                  <a16:creationId xmlns:a16="http://schemas.microsoft.com/office/drawing/2014/main" id="{E5AC53AC-4847-CF94-5F3F-ED18571138DD}"/>
                </a:ext>
              </a:extLst>
            </xdr:cNvPr>
            <xdr:cNvGrpSpPr/>
          </xdr:nvGrpSpPr>
          <xdr:grpSpPr>
            <a:xfrm>
              <a:off x="6219824" y="4103903"/>
              <a:ext cx="2185246" cy="1572728"/>
              <a:chOff x="5437238" y="3418637"/>
              <a:chExt cx="2622280" cy="1845757"/>
            </a:xfrm>
          </xdr:grpSpPr>
          <xdr:cxnSp macro="">
            <xdr:nvCxnSpPr>
              <xdr:cNvPr id="48" name="Straight Connector 47">
                <a:extLst>
                  <a:ext uri="{FF2B5EF4-FFF2-40B4-BE49-F238E27FC236}">
                    <a16:creationId xmlns:a16="http://schemas.microsoft.com/office/drawing/2014/main" id="{59CCB03C-F1A3-34C1-7997-60B0EDAB6D81}"/>
                  </a:ext>
                </a:extLst>
              </xdr:cNvPr>
              <xdr:cNvCxnSpPr>
                <a:cxnSpLocks/>
                <a:stCxn id="69" idx="0"/>
              </xdr:cNvCxnSpPr>
            </xdr:nvCxnSpPr>
            <xdr:spPr>
              <a:xfrm flipH="1" flipV="1">
                <a:off x="6352290" y="3875514"/>
                <a:ext cx="1322" cy="43905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0CE205C6-AA1F-A5CD-50B1-20205C9D49D1}"/>
                  </a:ext>
                </a:extLst>
              </xdr:cNvPr>
              <xdr:cNvCxnSpPr>
                <a:stCxn id="63" idx="0"/>
              </xdr:cNvCxnSpPr>
            </xdr:nvCxnSpPr>
            <xdr:spPr>
              <a:xfrm flipV="1">
                <a:off x="8058722" y="3534849"/>
                <a:ext cx="796" cy="7847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59E637D4-95D4-CBE5-00BF-85864CA49123}"/>
                  </a:ext>
                </a:extLst>
              </xdr:cNvPr>
              <xdr:cNvCxnSpPr/>
            </xdr:nvCxnSpPr>
            <xdr:spPr>
              <a:xfrm flipH="1">
                <a:off x="5437238" y="3758044"/>
                <a:ext cx="2599454" cy="0"/>
              </a:xfrm>
              <a:prstGeom prst="line">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53" name="Rectangle 52">
                <a:extLst>
                  <a:ext uri="{FF2B5EF4-FFF2-40B4-BE49-F238E27FC236}">
                    <a16:creationId xmlns:a16="http://schemas.microsoft.com/office/drawing/2014/main" id="{F5F26A70-506E-31E1-B69F-125820C3CD1F}"/>
                  </a:ext>
                </a:extLst>
              </xdr:cNvPr>
              <xdr:cNvSpPr/>
            </xdr:nvSpPr>
            <xdr:spPr>
              <a:xfrm>
                <a:off x="5663736" y="3873815"/>
                <a:ext cx="434557" cy="3272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A</a:t>
                </a:r>
              </a:p>
            </xdr:txBody>
          </xdr:sp>
          <xdr:sp macro="" textlink="">
            <xdr:nvSpPr>
              <xdr:cNvPr id="54" name="Rectangle 53">
                <a:extLst>
                  <a:ext uri="{FF2B5EF4-FFF2-40B4-BE49-F238E27FC236}">
                    <a16:creationId xmlns:a16="http://schemas.microsoft.com/office/drawing/2014/main" id="{056594AB-7A1D-F0B3-9962-B72E054930E6}"/>
                  </a:ext>
                </a:extLst>
              </xdr:cNvPr>
              <xdr:cNvSpPr/>
            </xdr:nvSpPr>
            <xdr:spPr>
              <a:xfrm>
                <a:off x="6671259" y="3418637"/>
                <a:ext cx="433905" cy="3272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a:t>
                </a:r>
              </a:p>
            </xdr:txBody>
          </xdr:sp>
          <xdr:cxnSp macro="">
            <xdr:nvCxnSpPr>
              <xdr:cNvPr id="72" name="Straight Connector 71">
                <a:extLst>
                  <a:ext uri="{FF2B5EF4-FFF2-40B4-BE49-F238E27FC236}">
                    <a16:creationId xmlns:a16="http://schemas.microsoft.com/office/drawing/2014/main" id="{50A70376-2059-0E94-4DCF-B2D0F032ED70}"/>
                  </a:ext>
                </a:extLst>
              </xdr:cNvPr>
              <xdr:cNvCxnSpPr>
                <a:cxnSpLocks/>
              </xdr:cNvCxnSpPr>
            </xdr:nvCxnSpPr>
            <xdr:spPr>
              <a:xfrm flipV="1">
                <a:off x="5450346" y="3718146"/>
                <a:ext cx="0" cy="15462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5" name="Rectangle 84">
              <a:extLst>
                <a:ext uri="{FF2B5EF4-FFF2-40B4-BE49-F238E27FC236}">
                  <a16:creationId xmlns:a16="http://schemas.microsoft.com/office/drawing/2014/main" id="{1C64AC29-4174-4BC2-BF39-386010D5C5EC}"/>
                </a:ext>
              </a:extLst>
            </xdr:cNvPr>
            <xdr:cNvSpPr/>
          </xdr:nvSpPr>
          <xdr:spPr>
            <a:xfrm>
              <a:off x="6024275" y="6599002"/>
              <a:ext cx="984076" cy="2725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Bearing A</a:t>
              </a:r>
            </a:p>
          </xdr:txBody>
        </xdr:sp>
        <xdr:sp macro="" textlink="">
          <xdr:nvSpPr>
            <xdr:cNvPr id="86" name="Rectangle 85">
              <a:extLst>
                <a:ext uri="{FF2B5EF4-FFF2-40B4-BE49-F238E27FC236}">
                  <a16:creationId xmlns:a16="http://schemas.microsoft.com/office/drawing/2014/main" id="{A848187B-C7ED-4EDB-96FF-CE76A6D54E3C}"/>
                </a:ext>
              </a:extLst>
            </xdr:cNvPr>
            <xdr:cNvSpPr/>
          </xdr:nvSpPr>
          <xdr:spPr>
            <a:xfrm>
              <a:off x="8608734" y="6286800"/>
              <a:ext cx="933144" cy="2725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ysClr val="windowText" lastClr="000000"/>
                  </a:solidFill>
                </a:rPr>
                <a:t>Bearing B</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293077</xdr:colOff>
      <xdr:row>5</xdr:row>
      <xdr:rowOff>29307</xdr:rowOff>
    </xdr:from>
    <xdr:to>
      <xdr:col>12</xdr:col>
      <xdr:colOff>36636</xdr:colOff>
      <xdr:row>22</xdr:row>
      <xdr:rowOff>149513</xdr:rowOff>
    </xdr:to>
    <xdr:pic>
      <xdr:nvPicPr>
        <xdr:cNvPr id="3" name="Picture 2">
          <a:extLst>
            <a:ext uri="{FF2B5EF4-FFF2-40B4-BE49-F238E27FC236}">
              <a16:creationId xmlns:a16="http://schemas.microsoft.com/office/drawing/2014/main" id="{52BFF9B0-A76A-68F3-66DD-EC9FAC9EECAE}"/>
            </a:ext>
          </a:extLst>
        </xdr:cNvPr>
        <xdr:cNvPicPr>
          <a:picLocks noChangeAspect="1"/>
        </xdr:cNvPicPr>
      </xdr:nvPicPr>
      <xdr:blipFill>
        <a:blip xmlns:r="http://schemas.openxmlformats.org/officeDocument/2006/relationships" r:embed="rId1"/>
        <a:stretch>
          <a:fillRect/>
        </a:stretch>
      </xdr:blipFill>
      <xdr:spPr>
        <a:xfrm>
          <a:off x="901212" y="981807"/>
          <a:ext cx="6433039" cy="3358706"/>
        </a:xfrm>
        <a:prstGeom prst="rect">
          <a:avLst/>
        </a:prstGeom>
      </xdr:spPr>
    </xdr:pic>
    <xdr:clientData/>
  </xdr:twoCellAnchor>
  <xdr:twoCellAnchor>
    <xdr:from>
      <xdr:col>1</xdr:col>
      <xdr:colOff>275491</xdr:colOff>
      <xdr:row>4</xdr:row>
      <xdr:rowOff>153866</xdr:rowOff>
    </xdr:from>
    <xdr:to>
      <xdr:col>11</xdr:col>
      <xdr:colOff>586153</xdr:colOff>
      <xdr:row>11</xdr:row>
      <xdr:rowOff>73270</xdr:rowOff>
    </xdr:to>
    <xdr:sp macro="" textlink="">
      <xdr:nvSpPr>
        <xdr:cNvPr id="4" name="Rectangle 3">
          <a:extLst>
            <a:ext uri="{FF2B5EF4-FFF2-40B4-BE49-F238E27FC236}">
              <a16:creationId xmlns:a16="http://schemas.microsoft.com/office/drawing/2014/main" id="{694A75FB-7F02-6E7D-0C24-D5D45E834CC3}"/>
            </a:ext>
          </a:extLst>
        </xdr:cNvPr>
        <xdr:cNvSpPr/>
      </xdr:nvSpPr>
      <xdr:spPr>
        <a:xfrm>
          <a:off x="883626" y="915866"/>
          <a:ext cx="6392008" cy="1252904"/>
        </a:xfrm>
        <a:prstGeom prst="rect">
          <a:avLst/>
        </a:prstGeom>
        <a:noFill/>
        <a:ln w="28575">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349672</xdr:colOff>
      <xdr:row>8</xdr:row>
      <xdr:rowOff>27287</xdr:rowOff>
    </xdr:from>
    <xdr:to>
      <xdr:col>5</xdr:col>
      <xdr:colOff>248078</xdr:colOff>
      <xdr:row>8</xdr:row>
      <xdr:rowOff>179127</xdr:rowOff>
    </xdr:to>
    <xdr:sp macro="" textlink="">
      <xdr:nvSpPr>
        <xdr:cNvPr id="5" name="Rectangle 4">
          <a:extLst>
            <a:ext uri="{FF2B5EF4-FFF2-40B4-BE49-F238E27FC236}">
              <a16:creationId xmlns:a16="http://schemas.microsoft.com/office/drawing/2014/main" id="{097BBBDC-44CD-793C-4C24-9CEAC29A9ECB}"/>
            </a:ext>
          </a:extLst>
        </xdr:cNvPr>
        <xdr:cNvSpPr/>
      </xdr:nvSpPr>
      <xdr:spPr>
        <a:xfrm>
          <a:off x="2782210" y="1551287"/>
          <a:ext cx="506541" cy="1518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9601</xdr:colOff>
      <xdr:row>8</xdr:row>
      <xdr:rowOff>58867</xdr:rowOff>
    </xdr:from>
    <xdr:to>
      <xdr:col>7</xdr:col>
      <xdr:colOff>516142</xdr:colOff>
      <xdr:row>9</xdr:row>
      <xdr:rowOff>20207</xdr:rowOff>
    </xdr:to>
    <xdr:sp macro="" textlink="">
      <xdr:nvSpPr>
        <xdr:cNvPr id="6" name="Rectangle 5">
          <a:extLst>
            <a:ext uri="{FF2B5EF4-FFF2-40B4-BE49-F238E27FC236}">
              <a16:creationId xmlns:a16="http://schemas.microsoft.com/office/drawing/2014/main" id="{DA30FE40-39CA-D17A-AF27-B2FC62DC722C}"/>
            </a:ext>
          </a:extLst>
        </xdr:cNvPr>
        <xdr:cNvSpPr/>
      </xdr:nvSpPr>
      <xdr:spPr>
        <a:xfrm>
          <a:off x="4266543" y="1582867"/>
          <a:ext cx="506541" cy="1518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260234</xdr:colOff>
      <xdr:row>8</xdr:row>
      <xdr:rowOff>21476</xdr:rowOff>
    </xdr:from>
    <xdr:to>
      <xdr:col>10</xdr:col>
      <xdr:colOff>158641</xdr:colOff>
      <xdr:row>8</xdr:row>
      <xdr:rowOff>173316</xdr:rowOff>
    </xdr:to>
    <xdr:sp macro="" textlink="">
      <xdr:nvSpPr>
        <xdr:cNvPr id="7" name="Rectangle 6">
          <a:extLst>
            <a:ext uri="{FF2B5EF4-FFF2-40B4-BE49-F238E27FC236}">
              <a16:creationId xmlns:a16="http://schemas.microsoft.com/office/drawing/2014/main" id="{68590919-3471-7EDE-7733-FD85AE26FBDD}"/>
            </a:ext>
          </a:extLst>
        </xdr:cNvPr>
        <xdr:cNvSpPr/>
      </xdr:nvSpPr>
      <xdr:spPr>
        <a:xfrm>
          <a:off x="5733446" y="1545476"/>
          <a:ext cx="506541" cy="1518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14653</xdr:colOff>
      <xdr:row>9</xdr:row>
      <xdr:rowOff>146789</xdr:rowOff>
    </xdr:from>
    <xdr:to>
      <xdr:col>7</xdr:col>
      <xdr:colOff>521194</xdr:colOff>
      <xdr:row>11</xdr:row>
      <xdr:rowOff>67065</xdr:rowOff>
    </xdr:to>
    <xdr:sp macro="" textlink="">
      <xdr:nvSpPr>
        <xdr:cNvPr id="12" name="Rectangle 11">
          <a:extLst>
            <a:ext uri="{FF2B5EF4-FFF2-40B4-BE49-F238E27FC236}">
              <a16:creationId xmlns:a16="http://schemas.microsoft.com/office/drawing/2014/main" id="{DBA2E5DC-3490-B558-7DD4-D058095F1650}"/>
            </a:ext>
          </a:extLst>
        </xdr:cNvPr>
        <xdr:cNvSpPr/>
      </xdr:nvSpPr>
      <xdr:spPr>
        <a:xfrm>
          <a:off x="4271595" y="1861289"/>
          <a:ext cx="506541" cy="301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373674</xdr:colOff>
      <xdr:row>9</xdr:row>
      <xdr:rowOff>132136</xdr:rowOff>
    </xdr:from>
    <xdr:to>
      <xdr:col>5</xdr:col>
      <xdr:colOff>272080</xdr:colOff>
      <xdr:row>11</xdr:row>
      <xdr:rowOff>52412</xdr:rowOff>
    </xdr:to>
    <xdr:sp macro="" textlink="">
      <xdr:nvSpPr>
        <xdr:cNvPr id="14" name="Rectangle 13">
          <a:extLst>
            <a:ext uri="{FF2B5EF4-FFF2-40B4-BE49-F238E27FC236}">
              <a16:creationId xmlns:a16="http://schemas.microsoft.com/office/drawing/2014/main" id="{FEDA55B0-BBBC-FCA9-E923-7C4192C96E41}"/>
            </a:ext>
          </a:extLst>
        </xdr:cNvPr>
        <xdr:cNvSpPr/>
      </xdr:nvSpPr>
      <xdr:spPr>
        <a:xfrm>
          <a:off x="2806212" y="1846636"/>
          <a:ext cx="506541" cy="301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285749</xdr:colOff>
      <xdr:row>9</xdr:row>
      <xdr:rowOff>139462</xdr:rowOff>
    </xdr:from>
    <xdr:to>
      <xdr:col>10</xdr:col>
      <xdr:colOff>184156</xdr:colOff>
      <xdr:row>11</xdr:row>
      <xdr:rowOff>59738</xdr:rowOff>
    </xdr:to>
    <xdr:sp macro="" textlink="">
      <xdr:nvSpPr>
        <xdr:cNvPr id="15" name="Rectangle 14">
          <a:extLst>
            <a:ext uri="{FF2B5EF4-FFF2-40B4-BE49-F238E27FC236}">
              <a16:creationId xmlns:a16="http://schemas.microsoft.com/office/drawing/2014/main" id="{914FFC4A-CB1D-4C9F-69EF-2AAEED982695}"/>
            </a:ext>
          </a:extLst>
        </xdr:cNvPr>
        <xdr:cNvSpPr/>
      </xdr:nvSpPr>
      <xdr:spPr>
        <a:xfrm>
          <a:off x="5758961" y="1853962"/>
          <a:ext cx="506541" cy="301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241790</xdr:colOff>
      <xdr:row>2</xdr:row>
      <xdr:rowOff>146536</xdr:rowOff>
    </xdr:from>
    <xdr:to>
      <xdr:col>23</xdr:col>
      <xdr:colOff>256443</xdr:colOff>
      <xdr:row>10</xdr:row>
      <xdr:rowOff>109903</xdr:rowOff>
    </xdr:to>
    <xdr:sp macro="" textlink="">
      <xdr:nvSpPr>
        <xdr:cNvPr id="17" name="Rectangle 16">
          <a:extLst>
            <a:ext uri="{FF2B5EF4-FFF2-40B4-BE49-F238E27FC236}">
              <a16:creationId xmlns:a16="http://schemas.microsoft.com/office/drawing/2014/main" id="{DDE35F61-F1E0-C06A-A8EC-20F2170E864C}"/>
            </a:ext>
          </a:extLst>
        </xdr:cNvPr>
        <xdr:cNvSpPr/>
      </xdr:nvSpPr>
      <xdr:spPr>
        <a:xfrm>
          <a:off x="7539405" y="527536"/>
          <a:ext cx="6704134" cy="1487367"/>
        </a:xfrm>
        <a:prstGeom prst="rect">
          <a:avLst/>
        </a:prstGeom>
        <a:solidFill>
          <a:srgbClr val="7030A0"/>
        </a:solid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This section is for calculating</a:t>
          </a:r>
          <a:r>
            <a:rPr lang="en-GB" sz="1100" baseline="0"/>
            <a:t> the force of your compression spring </a:t>
          </a:r>
        </a:p>
        <a:p>
          <a:pPr algn="l"/>
          <a:endParaRPr lang="en-GB" sz="1100" baseline="0"/>
        </a:p>
        <a:p>
          <a:pPr algn="l"/>
          <a:r>
            <a:rPr lang="en-GB" sz="1100" baseline="0"/>
            <a:t>You only need to fill out the Spring rate, free length and loaded length which are highlighted in blue.</a:t>
          </a:r>
        </a:p>
        <a:p>
          <a:pPr algn="l"/>
          <a:endParaRPr lang="en-GB" sz="1100" baseline="0"/>
        </a:p>
        <a:p>
          <a:pPr algn="l"/>
          <a:r>
            <a:rPr lang="en-GB" sz="1100" baseline="0"/>
            <a:t>Multiple springs can be calculated at the same time as in some projects you may want to compare multiple springs at once to find out the best suited model. To help keep track you can record the model no you are comparing.</a:t>
          </a:r>
        </a:p>
        <a:p>
          <a:pPr algn="l"/>
          <a:endParaRPr lang="en-GB" sz="1100" baseline="0"/>
        </a:p>
        <a:p>
          <a:pPr algn="l"/>
          <a:r>
            <a:rPr lang="en-GB" sz="1100" baseline="0"/>
            <a:t>Springs generally have force tolerances of +/-  10%. The calculator will provide the +/-10% of the forces.</a:t>
          </a:r>
        </a:p>
        <a:p>
          <a:pPr algn="l"/>
          <a:endParaRPr lang="en-GB" sz="1100" baseline="0"/>
        </a:p>
        <a:p>
          <a:pPr algn="l"/>
          <a:endParaRPr lang="en-GB" sz="1100" baseline="0"/>
        </a:p>
        <a:p>
          <a:pPr algn="l"/>
          <a:endParaRPr lang="en-GB" sz="1100" baseline="0"/>
        </a:p>
        <a:p>
          <a:pPr algn="l"/>
          <a:endParaRPr lang="en-GB" sz="1100"/>
        </a:p>
      </xdr:txBody>
    </xdr:sp>
    <xdr:clientData/>
  </xdr:twoCellAnchor>
  <xdr:twoCellAnchor>
    <xdr:from>
      <xdr:col>10</xdr:col>
      <xdr:colOff>139213</xdr:colOff>
      <xdr:row>12</xdr:row>
      <xdr:rowOff>153863</xdr:rowOff>
    </xdr:from>
    <xdr:to>
      <xdr:col>22</xdr:col>
      <xdr:colOff>197827</xdr:colOff>
      <xdr:row>18</xdr:row>
      <xdr:rowOff>11206</xdr:rowOff>
    </xdr:to>
    <xdr:sp macro="" textlink="">
      <xdr:nvSpPr>
        <xdr:cNvPr id="18" name="Rectangle 17">
          <a:extLst>
            <a:ext uri="{FF2B5EF4-FFF2-40B4-BE49-F238E27FC236}">
              <a16:creationId xmlns:a16="http://schemas.microsoft.com/office/drawing/2014/main" id="{5D002814-308A-DCE4-B8FF-52175BEBD784}"/>
            </a:ext>
          </a:extLst>
        </xdr:cNvPr>
        <xdr:cNvSpPr/>
      </xdr:nvSpPr>
      <xdr:spPr>
        <a:xfrm>
          <a:off x="6190389" y="2439863"/>
          <a:ext cx="7320026" cy="10003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This section is for calculating</a:t>
          </a:r>
          <a:r>
            <a:rPr lang="en-GB" sz="1100" baseline="0"/>
            <a:t> the slenderness ratio which determines if your spring will buckle under load if it is not supported.</a:t>
          </a:r>
        </a:p>
        <a:p>
          <a:pPr algn="l"/>
          <a:endParaRPr lang="en-GB"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GB" sz="1100" baseline="0">
              <a:solidFill>
                <a:schemeClr val="lt1"/>
              </a:solidFill>
              <a:effectLst/>
              <a:latin typeface="+mn-lt"/>
              <a:ea typeface="+mn-ea"/>
              <a:cs typeface="+mn-cs"/>
            </a:rPr>
            <a:t>You only need to fill out the Mean diameter, wire diameter and outer diameter which are highlighted in blue.</a:t>
          </a:r>
          <a:endParaRPr lang="en-GB">
            <a:effectLst/>
          </a:endParaRPr>
        </a:p>
        <a:p>
          <a:pPr algn="l"/>
          <a:endParaRPr lang="en-GB" sz="1100" baseline="0"/>
        </a:p>
        <a:p>
          <a:pPr algn="l"/>
          <a:endParaRPr lang="en-GB" sz="1100" baseline="0"/>
        </a:p>
        <a:p>
          <a:pPr algn="l"/>
          <a:endParaRPr lang="en-GB" sz="1100" baseline="0"/>
        </a:p>
        <a:p>
          <a:pPr algn="l"/>
          <a:endParaRPr lang="en-GB" sz="1100" baseline="0"/>
        </a:p>
        <a:p>
          <a:pPr algn="l"/>
          <a:endParaRPr lang="en-GB" sz="1100" baseline="0"/>
        </a:p>
        <a:p>
          <a:pPr algn="l"/>
          <a:endParaRPr lang="en-GB" sz="1100" baseline="0"/>
        </a:p>
        <a:p>
          <a:pPr algn="l"/>
          <a:endParaRPr lang="en-GB" sz="1100"/>
        </a:p>
      </xdr:txBody>
    </xdr:sp>
    <xdr:clientData/>
  </xdr:twoCellAnchor>
  <xdr:twoCellAnchor>
    <xdr:from>
      <xdr:col>11</xdr:col>
      <xdr:colOff>586153</xdr:colOff>
      <xdr:row>6</xdr:row>
      <xdr:rowOff>128220</xdr:rowOff>
    </xdr:from>
    <xdr:to>
      <xdr:col>12</xdr:col>
      <xdr:colOff>241790</xdr:colOff>
      <xdr:row>8</xdr:row>
      <xdr:rowOff>18318</xdr:rowOff>
    </xdr:to>
    <xdr:cxnSp macro="">
      <xdr:nvCxnSpPr>
        <xdr:cNvPr id="20" name="Straight Connector 19">
          <a:extLst>
            <a:ext uri="{FF2B5EF4-FFF2-40B4-BE49-F238E27FC236}">
              <a16:creationId xmlns:a16="http://schemas.microsoft.com/office/drawing/2014/main" id="{9DFBDE59-8090-3744-A13E-3AE917C69652}"/>
            </a:ext>
          </a:extLst>
        </xdr:cNvPr>
        <xdr:cNvCxnSpPr>
          <a:stCxn id="17" idx="1"/>
          <a:endCxn id="4" idx="3"/>
        </xdr:cNvCxnSpPr>
      </xdr:nvCxnSpPr>
      <xdr:spPr>
        <a:xfrm flipH="1">
          <a:off x="7275634" y="1271220"/>
          <a:ext cx="263771" cy="271098"/>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366346</xdr:colOff>
      <xdr:row>16</xdr:row>
      <xdr:rowOff>51540</xdr:rowOff>
    </xdr:from>
    <xdr:to>
      <xdr:col>7</xdr:col>
      <xdr:colOff>21981</xdr:colOff>
      <xdr:row>17</xdr:row>
      <xdr:rowOff>162316</xdr:rowOff>
    </xdr:to>
    <xdr:sp macro="" textlink="">
      <xdr:nvSpPr>
        <xdr:cNvPr id="22" name="Rectangle 21">
          <a:extLst>
            <a:ext uri="{FF2B5EF4-FFF2-40B4-BE49-F238E27FC236}">
              <a16:creationId xmlns:a16="http://schemas.microsoft.com/office/drawing/2014/main" id="{AEDACCF7-1B49-C1D0-CFE1-C86CEC278647}"/>
            </a:ext>
          </a:extLst>
        </xdr:cNvPr>
        <xdr:cNvSpPr/>
      </xdr:nvSpPr>
      <xdr:spPr>
        <a:xfrm>
          <a:off x="2798884" y="3099540"/>
          <a:ext cx="1480039" cy="301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351692</xdr:colOff>
      <xdr:row>21</xdr:row>
      <xdr:rowOff>7578</xdr:rowOff>
    </xdr:from>
    <xdr:to>
      <xdr:col>7</xdr:col>
      <xdr:colOff>7327</xdr:colOff>
      <xdr:row>22</xdr:row>
      <xdr:rowOff>118354</xdr:rowOff>
    </xdr:to>
    <xdr:sp macro="" textlink="">
      <xdr:nvSpPr>
        <xdr:cNvPr id="23" name="Rectangle 22">
          <a:extLst>
            <a:ext uri="{FF2B5EF4-FFF2-40B4-BE49-F238E27FC236}">
              <a16:creationId xmlns:a16="http://schemas.microsoft.com/office/drawing/2014/main" id="{53C3D086-C82C-0C09-2E6C-BCAA3774A2F7}"/>
            </a:ext>
          </a:extLst>
        </xdr:cNvPr>
        <xdr:cNvSpPr/>
      </xdr:nvSpPr>
      <xdr:spPr>
        <a:xfrm>
          <a:off x="2784230" y="4008078"/>
          <a:ext cx="1480039" cy="3012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461597</xdr:colOff>
      <xdr:row>18</xdr:row>
      <xdr:rowOff>153863</xdr:rowOff>
    </xdr:from>
    <xdr:to>
      <xdr:col>21</xdr:col>
      <xdr:colOff>520212</xdr:colOff>
      <xdr:row>24</xdr:row>
      <xdr:rowOff>80596</xdr:rowOff>
    </xdr:to>
    <xdr:sp macro="" textlink="">
      <xdr:nvSpPr>
        <xdr:cNvPr id="28" name="Rectangle 27">
          <a:extLst>
            <a:ext uri="{FF2B5EF4-FFF2-40B4-BE49-F238E27FC236}">
              <a16:creationId xmlns:a16="http://schemas.microsoft.com/office/drawing/2014/main" id="{A047F78F-EA65-D29C-3474-D3DEC1DEF093}"/>
            </a:ext>
          </a:extLst>
        </xdr:cNvPr>
        <xdr:cNvSpPr/>
      </xdr:nvSpPr>
      <xdr:spPr>
        <a:xfrm>
          <a:off x="5934809" y="3582863"/>
          <a:ext cx="7356230" cy="10697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Some cases the inner diameter of a spring is only supplied therefore a separate section is provided</a:t>
          </a:r>
          <a:r>
            <a:rPr lang="en-GB" sz="1100" baseline="0"/>
            <a:t> to calculate the slenderness ratio with the inner diameter. </a:t>
          </a:r>
        </a:p>
        <a:p>
          <a:pPr algn="l"/>
          <a:endParaRPr lang="en-GB" sz="1100" baseline="0">
            <a:effectLst/>
          </a:endParaRPr>
        </a:p>
        <a:p>
          <a:pPr algn="l"/>
          <a:r>
            <a:rPr lang="en-GB" sz="1100" baseline="0">
              <a:effectLst/>
            </a:rPr>
            <a:t>If the slenderness ratio is &gt;4 the spring will buckle. You can help prevent buckling by placing the spring into a hole or having a mandrel in the centre. To determine the required hole or mandrel size please refer to your manufacturer of your spring.</a:t>
          </a:r>
        </a:p>
        <a:p>
          <a:pPr algn="l"/>
          <a:endParaRPr lang="en-GB">
            <a:effectLst/>
          </a:endParaRPr>
        </a:p>
        <a:p>
          <a:pPr algn="l"/>
          <a:endParaRPr lang="en-GB" sz="1100" baseline="0"/>
        </a:p>
        <a:p>
          <a:pPr algn="l"/>
          <a:endParaRPr lang="en-GB" sz="1100" baseline="0"/>
        </a:p>
        <a:p>
          <a:pPr algn="l"/>
          <a:endParaRPr lang="en-GB" sz="1100" baseline="0"/>
        </a:p>
        <a:p>
          <a:pPr algn="l"/>
          <a:endParaRPr lang="en-GB" sz="1100" baseline="0"/>
        </a:p>
        <a:p>
          <a:pPr algn="l"/>
          <a:endParaRPr lang="en-GB" sz="1100" baseline="0"/>
        </a:p>
        <a:p>
          <a:pPr algn="l"/>
          <a:endParaRPr lang="en-GB" sz="1100" baseline="0"/>
        </a:p>
        <a:p>
          <a:pPr algn="l"/>
          <a:endParaRPr lang="en-GB" sz="1100"/>
        </a:p>
      </xdr:txBody>
    </xdr:sp>
    <xdr:clientData/>
  </xdr:twoCellAnchor>
  <xdr:twoCellAnchor>
    <xdr:from>
      <xdr:col>1</xdr:col>
      <xdr:colOff>282818</xdr:colOff>
      <xdr:row>11</xdr:row>
      <xdr:rowOff>80597</xdr:rowOff>
    </xdr:from>
    <xdr:to>
      <xdr:col>9</xdr:col>
      <xdr:colOff>117230</xdr:colOff>
      <xdr:row>17</xdr:row>
      <xdr:rowOff>139212</xdr:rowOff>
    </xdr:to>
    <xdr:sp macro="" textlink="">
      <xdr:nvSpPr>
        <xdr:cNvPr id="30" name="Rectangle 29">
          <a:extLst>
            <a:ext uri="{FF2B5EF4-FFF2-40B4-BE49-F238E27FC236}">
              <a16:creationId xmlns:a16="http://schemas.microsoft.com/office/drawing/2014/main" id="{891A86B8-3292-51A5-DDC4-64F716F4FDE0}"/>
            </a:ext>
          </a:extLst>
        </xdr:cNvPr>
        <xdr:cNvSpPr/>
      </xdr:nvSpPr>
      <xdr:spPr>
        <a:xfrm>
          <a:off x="890953" y="2176097"/>
          <a:ext cx="4699489" cy="1201615"/>
        </a:xfrm>
        <a:prstGeom prst="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297471</xdr:colOff>
      <xdr:row>17</xdr:row>
      <xdr:rowOff>153866</xdr:rowOff>
    </xdr:from>
    <xdr:to>
      <xdr:col>7</xdr:col>
      <xdr:colOff>87923</xdr:colOff>
      <xdr:row>22</xdr:row>
      <xdr:rowOff>183173</xdr:rowOff>
    </xdr:to>
    <xdr:sp macro="" textlink="">
      <xdr:nvSpPr>
        <xdr:cNvPr id="31" name="Rectangle 30">
          <a:extLst>
            <a:ext uri="{FF2B5EF4-FFF2-40B4-BE49-F238E27FC236}">
              <a16:creationId xmlns:a16="http://schemas.microsoft.com/office/drawing/2014/main" id="{BFA2A4AD-CE26-91E4-8281-0DD5EDB2366E}"/>
            </a:ext>
          </a:extLst>
        </xdr:cNvPr>
        <xdr:cNvSpPr/>
      </xdr:nvSpPr>
      <xdr:spPr>
        <a:xfrm>
          <a:off x="905606" y="3392366"/>
          <a:ext cx="3439259" cy="981807"/>
        </a:xfrm>
        <a:prstGeom prst="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117230</xdr:colOff>
      <xdr:row>14</xdr:row>
      <xdr:rowOff>109905</xdr:rowOff>
    </xdr:from>
    <xdr:to>
      <xdr:col>10</xdr:col>
      <xdr:colOff>139213</xdr:colOff>
      <xdr:row>15</xdr:row>
      <xdr:rowOff>82535</xdr:rowOff>
    </xdr:to>
    <xdr:cxnSp macro="">
      <xdr:nvCxnSpPr>
        <xdr:cNvPr id="32" name="Straight Connector 31">
          <a:extLst>
            <a:ext uri="{FF2B5EF4-FFF2-40B4-BE49-F238E27FC236}">
              <a16:creationId xmlns:a16="http://schemas.microsoft.com/office/drawing/2014/main" id="{4FAF4491-877F-0DDB-DAFC-D06C39FDEFE3}"/>
            </a:ext>
          </a:extLst>
        </xdr:cNvPr>
        <xdr:cNvCxnSpPr>
          <a:stCxn id="18" idx="1"/>
          <a:endCxn id="30" idx="3"/>
        </xdr:cNvCxnSpPr>
      </xdr:nvCxnSpPr>
      <xdr:spPr>
        <a:xfrm flipH="1" flipV="1">
          <a:off x="5563289" y="2776905"/>
          <a:ext cx="627100" cy="16313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87923</xdr:colOff>
      <xdr:row>20</xdr:row>
      <xdr:rowOff>73270</xdr:rowOff>
    </xdr:from>
    <xdr:to>
      <xdr:col>9</xdr:col>
      <xdr:colOff>461597</xdr:colOff>
      <xdr:row>21</xdr:row>
      <xdr:rowOff>117230</xdr:rowOff>
    </xdr:to>
    <xdr:cxnSp macro="">
      <xdr:nvCxnSpPr>
        <xdr:cNvPr id="35" name="Straight Connector 34">
          <a:extLst>
            <a:ext uri="{FF2B5EF4-FFF2-40B4-BE49-F238E27FC236}">
              <a16:creationId xmlns:a16="http://schemas.microsoft.com/office/drawing/2014/main" id="{F37D048A-2B4D-304C-5E9D-D38EC40DB467}"/>
            </a:ext>
          </a:extLst>
        </xdr:cNvPr>
        <xdr:cNvCxnSpPr>
          <a:stCxn id="28" idx="1"/>
          <a:endCxn id="31" idx="3"/>
        </xdr:cNvCxnSpPr>
      </xdr:nvCxnSpPr>
      <xdr:spPr>
        <a:xfrm flipH="1" flipV="1">
          <a:off x="4344865" y="3883270"/>
          <a:ext cx="1589944" cy="234460"/>
        </a:xfrm>
        <a:prstGeom prst="line">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wyrmengineering.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wyrmengineer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D833-8938-4F5D-827B-577194DAA5BB}">
  <dimension ref="A1:F18"/>
  <sheetViews>
    <sheetView workbookViewId="0">
      <selection activeCell="C10" sqref="C10"/>
    </sheetView>
  </sheetViews>
  <sheetFormatPr defaultRowHeight="15" x14ac:dyDescent="0.25"/>
  <cols>
    <col min="1" max="1" width="9.28515625" bestFit="1" customWidth="1"/>
    <col min="2" max="2" width="38.85546875" customWidth="1"/>
    <col min="3" max="3" width="24.5703125" customWidth="1"/>
  </cols>
  <sheetData>
    <row r="1" spans="1:6" ht="21" x14ac:dyDescent="0.35">
      <c r="A1" s="35"/>
      <c r="B1" s="35"/>
      <c r="C1" s="34" t="s">
        <v>56</v>
      </c>
      <c r="D1" s="34"/>
      <c r="E1" s="34"/>
      <c r="F1" s="34"/>
    </row>
    <row r="2" spans="1:6" x14ac:dyDescent="0.25">
      <c r="A2" s="35"/>
      <c r="B2" s="35"/>
    </row>
    <row r="3" spans="1:6" x14ac:dyDescent="0.25">
      <c r="A3" s="35"/>
      <c r="B3" s="35"/>
    </row>
    <row r="4" spans="1:6" x14ac:dyDescent="0.25">
      <c r="A4" s="35"/>
      <c r="B4" s="35"/>
    </row>
    <row r="5" spans="1:6" x14ac:dyDescent="0.25">
      <c r="A5" s="37" t="s">
        <v>60</v>
      </c>
      <c r="B5" s="37"/>
      <c r="C5" s="23">
        <v>2</v>
      </c>
    </row>
    <row r="7" spans="1:6" x14ac:dyDescent="0.25">
      <c r="A7" s="36" t="s">
        <v>57</v>
      </c>
      <c r="B7" s="36"/>
      <c r="C7" s="22"/>
    </row>
    <row r="8" spans="1:6" x14ac:dyDescent="0.25">
      <c r="A8" s="9" t="s">
        <v>59</v>
      </c>
      <c r="B8" s="9" t="s">
        <v>58</v>
      </c>
    </row>
    <row r="9" spans="1:6" x14ac:dyDescent="0.25">
      <c r="A9" s="9">
        <v>1</v>
      </c>
      <c r="B9" s="9" t="s">
        <v>98</v>
      </c>
    </row>
    <row r="10" spans="1:6" x14ac:dyDescent="0.25">
      <c r="A10" s="9">
        <v>2</v>
      </c>
      <c r="B10" s="9" t="s">
        <v>99</v>
      </c>
    </row>
    <row r="11" spans="1:6" x14ac:dyDescent="0.25">
      <c r="A11" s="9"/>
      <c r="B11" s="9"/>
    </row>
    <row r="12" spans="1:6" x14ac:dyDescent="0.25">
      <c r="A12" s="9"/>
      <c r="B12" s="9"/>
    </row>
    <row r="13" spans="1:6" x14ac:dyDescent="0.25">
      <c r="A13" s="9"/>
      <c r="B13" s="9"/>
    </row>
    <row r="14" spans="1:6" x14ac:dyDescent="0.25">
      <c r="A14" s="9"/>
      <c r="B14" s="9"/>
    </row>
    <row r="17" spans="1:2" x14ac:dyDescent="0.25">
      <c r="A17" t="s">
        <v>35</v>
      </c>
    </row>
    <row r="18" spans="1:2" x14ac:dyDescent="0.25">
      <c r="A18" t="s">
        <v>37</v>
      </c>
      <c r="B18" s="10" t="s">
        <v>36</v>
      </c>
    </row>
  </sheetData>
  <mergeCells count="4">
    <mergeCell ref="C1:F1"/>
    <mergeCell ref="A1:B4"/>
    <mergeCell ref="A7:B7"/>
    <mergeCell ref="A5:B5"/>
  </mergeCells>
  <hyperlinks>
    <hyperlink ref="B18" r:id="rId1" xr:uid="{B71F1724-1EC6-49E8-8471-F8441F80A0B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672F-EE09-4BBC-878E-4FB25AAE91AC}">
  <dimension ref="A1:Q26"/>
  <sheetViews>
    <sheetView zoomScaleNormal="100" workbookViewId="0">
      <selection activeCell="K19" sqref="K19"/>
    </sheetView>
  </sheetViews>
  <sheetFormatPr defaultRowHeight="15" x14ac:dyDescent="0.25"/>
  <cols>
    <col min="2" max="2" width="16.5703125" bestFit="1" customWidth="1"/>
    <col min="4" max="4" width="9.7109375" bestFit="1" customWidth="1"/>
    <col min="10" max="10" width="9.7109375" bestFit="1" customWidth="1"/>
    <col min="16" max="16" width="5.5703125" customWidth="1"/>
    <col min="17" max="17" width="5" customWidth="1"/>
  </cols>
  <sheetData>
    <row r="1" spans="1:14" ht="23.25" x14ac:dyDescent="0.35">
      <c r="A1" s="35"/>
      <c r="B1" s="35"/>
      <c r="C1" s="35"/>
      <c r="D1" s="38" t="s">
        <v>49</v>
      </c>
      <c r="E1" s="38"/>
      <c r="F1" s="38"/>
      <c r="G1" s="38"/>
      <c r="H1" s="38"/>
      <c r="I1" s="38"/>
      <c r="J1" s="38"/>
      <c r="K1" s="38"/>
      <c r="L1" s="38"/>
    </row>
    <row r="2" spans="1:14" x14ac:dyDescent="0.25">
      <c r="A2" s="35"/>
      <c r="B2" s="35"/>
      <c r="C2" s="35"/>
      <c r="D2" s="40" t="s">
        <v>14</v>
      </c>
      <c r="E2" s="40"/>
      <c r="F2" s="40"/>
      <c r="G2" s="41" t="s">
        <v>15</v>
      </c>
      <c r="H2" s="41"/>
      <c r="I2" s="41"/>
      <c r="J2" s="46" t="s">
        <v>18</v>
      </c>
      <c r="K2" s="46"/>
      <c r="L2" s="46"/>
      <c r="N2" t="s">
        <v>16</v>
      </c>
    </row>
    <row r="3" spans="1:14" x14ac:dyDescent="0.25">
      <c r="A3" s="35"/>
      <c r="B3" s="35"/>
      <c r="C3" s="35"/>
      <c r="D3" s="2" t="s">
        <v>17</v>
      </c>
      <c r="E3" s="40"/>
      <c r="F3" s="40"/>
      <c r="G3" s="5" t="s">
        <v>17</v>
      </c>
      <c r="H3" s="42"/>
      <c r="I3" s="43"/>
      <c r="J3" s="4" t="s">
        <v>17</v>
      </c>
      <c r="K3" s="47"/>
      <c r="L3" s="48"/>
      <c r="N3" t="s">
        <v>94</v>
      </c>
    </row>
    <row r="4" spans="1:14" x14ac:dyDescent="0.25">
      <c r="A4" s="35"/>
      <c r="B4" s="35"/>
      <c r="C4" s="35"/>
      <c r="D4" s="2" t="s">
        <v>11</v>
      </c>
      <c r="E4" s="2" t="s">
        <v>12</v>
      </c>
      <c r="F4" s="2" t="s">
        <v>13</v>
      </c>
      <c r="G4" s="5" t="s">
        <v>11</v>
      </c>
      <c r="H4" s="5" t="s">
        <v>12</v>
      </c>
      <c r="I4" s="5" t="s">
        <v>13</v>
      </c>
      <c r="J4" s="4" t="s">
        <v>11</v>
      </c>
      <c r="K4" s="4" t="s">
        <v>12</v>
      </c>
      <c r="L4" s="4" t="s">
        <v>13</v>
      </c>
    </row>
    <row r="5" spans="1:14" x14ac:dyDescent="0.25">
      <c r="A5" t="s">
        <v>0</v>
      </c>
      <c r="B5" t="s">
        <v>1</v>
      </c>
      <c r="C5" t="s">
        <v>2</v>
      </c>
      <c r="D5" s="2">
        <f>D6*D7</f>
        <v>0</v>
      </c>
      <c r="E5" s="2">
        <f>D5*1.1</f>
        <v>0</v>
      </c>
      <c r="F5" s="2">
        <f>D5*0.9</f>
        <v>0</v>
      </c>
      <c r="G5" s="5">
        <f>G6*G7</f>
        <v>0</v>
      </c>
      <c r="H5" s="5">
        <f>G5*1.1</f>
        <v>0</v>
      </c>
      <c r="I5" s="5">
        <f>G5*0.9</f>
        <v>0</v>
      </c>
      <c r="J5" s="4">
        <f>J6*J7</f>
        <v>0</v>
      </c>
      <c r="K5" s="4">
        <f>J5*1.1</f>
        <v>0</v>
      </c>
      <c r="L5" s="4">
        <f>J5*0.9</f>
        <v>0</v>
      </c>
    </row>
    <row r="6" spans="1:14" x14ac:dyDescent="0.25">
      <c r="A6" t="s">
        <v>3</v>
      </c>
      <c r="B6" t="s">
        <v>7</v>
      </c>
      <c r="C6" t="s">
        <v>4</v>
      </c>
      <c r="D6" s="31"/>
      <c r="E6" s="2"/>
      <c r="F6" s="2"/>
      <c r="G6" s="31"/>
      <c r="H6" s="5"/>
      <c r="I6" s="5"/>
      <c r="J6" s="31"/>
      <c r="K6" s="4"/>
      <c r="L6" s="4"/>
    </row>
    <row r="7" spans="1:14" x14ac:dyDescent="0.25">
      <c r="A7" t="s">
        <v>5</v>
      </c>
      <c r="B7" t="s">
        <v>6</v>
      </c>
      <c r="C7" t="s">
        <v>10</v>
      </c>
      <c r="D7" s="2">
        <f>D8-D9</f>
        <v>0</v>
      </c>
      <c r="E7" s="2"/>
      <c r="F7" s="2"/>
      <c r="G7" s="5">
        <f>G8-G9</f>
        <v>0</v>
      </c>
      <c r="H7" s="5"/>
      <c r="I7" s="5"/>
      <c r="J7" s="4">
        <f>J8-J9</f>
        <v>0</v>
      </c>
      <c r="K7" s="4"/>
      <c r="L7" s="4"/>
    </row>
    <row r="8" spans="1:14" x14ac:dyDescent="0.25">
      <c r="A8" t="s">
        <v>55</v>
      </c>
      <c r="B8" t="s">
        <v>8</v>
      </c>
      <c r="C8" t="s">
        <v>10</v>
      </c>
      <c r="D8" s="31"/>
      <c r="E8" s="2"/>
      <c r="F8" s="2"/>
      <c r="G8" s="31"/>
      <c r="H8" s="5"/>
      <c r="I8" s="5"/>
      <c r="J8" s="31"/>
      <c r="K8" s="4"/>
      <c r="L8" s="4"/>
    </row>
    <row r="9" spans="1:14" x14ac:dyDescent="0.25">
      <c r="A9" t="s">
        <v>54</v>
      </c>
      <c r="B9" t="s">
        <v>9</v>
      </c>
      <c r="C9" t="s">
        <v>10</v>
      </c>
      <c r="D9" s="31"/>
      <c r="E9" s="2"/>
      <c r="F9" s="2"/>
      <c r="G9" s="31"/>
      <c r="H9" s="5"/>
      <c r="I9" s="5"/>
      <c r="J9" s="31"/>
      <c r="K9" s="4"/>
      <c r="L9" s="4"/>
    </row>
    <row r="10" spans="1:14" x14ac:dyDescent="0.25">
      <c r="A10" s="35" t="s">
        <v>23</v>
      </c>
      <c r="B10" s="35"/>
      <c r="C10" s="35"/>
      <c r="D10" s="35"/>
      <c r="E10" s="35"/>
      <c r="F10" s="35"/>
      <c r="G10" s="35"/>
      <c r="H10" s="35"/>
      <c r="I10" s="35"/>
      <c r="J10" s="35"/>
      <c r="K10" s="35"/>
      <c r="L10" s="35"/>
    </row>
    <row r="11" spans="1:14" x14ac:dyDescent="0.25">
      <c r="A11" s="44" t="s">
        <v>32</v>
      </c>
      <c r="B11" s="44"/>
      <c r="C11" s="45"/>
      <c r="D11" s="2" t="s">
        <v>14</v>
      </c>
      <c r="E11" s="5" t="s">
        <v>15</v>
      </c>
      <c r="F11" s="4" t="s">
        <v>18</v>
      </c>
    </row>
    <row r="12" spans="1:14" x14ac:dyDescent="0.25">
      <c r="A12" s="44"/>
      <c r="B12" s="44"/>
      <c r="C12" s="45"/>
      <c r="D12" s="2"/>
      <c r="E12" s="5"/>
      <c r="F12" s="4"/>
    </row>
    <row r="13" spans="1:14" x14ac:dyDescent="0.25">
      <c r="A13" t="s">
        <v>21</v>
      </c>
      <c r="B13" t="s">
        <v>22</v>
      </c>
      <c r="C13" s="7">
        <v>4</v>
      </c>
      <c r="D13" s="33"/>
      <c r="E13" s="33"/>
      <c r="F13" s="33"/>
    </row>
    <row r="14" spans="1:14" x14ac:dyDescent="0.25">
      <c r="A14" t="s">
        <v>19</v>
      </c>
      <c r="B14" t="s">
        <v>20</v>
      </c>
      <c r="D14" s="3" t="e">
        <f>D8/D15</f>
        <v>#DIV/0!</v>
      </c>
      <c r="E14" s="3" t="e">
        <f>G8/E15</f>
        <v>#DIV/0!</v>
      </c>
      <c r="F14" s="3" t="e">
        <f>J8/F15</f>
        <v>#DIV/0!</v>
      </c>
    </row>
    <row r="15" spans="1:14" x14ac:dyDescent="0.25">
      <c r="A15" s="6" t="s">
        <v>24</v>
      </c>
      <c r="B15" t="s">
        <v>25</v>
      </c>
      <c r="C15" t="s">
        <v>10</v>
      </c>
      <c r="D15" s="2">
        <f>D17-D16</f>
        <v>0</v>
      </c>
      <c r="E15" s="5">
        <f>E17-E16</f>
        <v>0</v>
      </c>
      <c r="F15" s="4">
        <f>F17-F16</f>
        <v>0</v>
      </c>
    </row>
    <row r="16" spans="1:14" x14ac:dyDescent="0.25">
      <c r="A16" s="6" t="s">
        <v>26</v>
      </c>
      <c r="B16" t="s">
        <v>27</v>
      </c>
      <c r="C16" t="s">
        <v>10</v>
      </c>
      <c r="D16" s="31"/>
      <c r="E16" s="31"/>
      <c r="F16" s="31"/>
    </row>
    <row r="17" spans="1:17" ht="15" customHeight="1" x14ac:dyDescent="0.25">
      <c r="A17" s="6" t="s">
        <v>28</v>
      </c>
      <c r="B17" t="s">
        <v>29</v>
      </c>
      <c r="C17" t="s">
        <v>10</v>
      </c>
      <c r="D17" s="31"/>
      <c r="E17" s="31"/>
      <c r="F17" s="31"/>
      <c r="Q17" s="39" t="s">
        <v>55</v>
      </c>
    </row>
    <row r="18" spans="1:17" x14ac:dyDescent="0.25">
      <c r="A18" s="44" t="s">
        <v>33</v>
      </c>
      <c r="B18" s="44"/>
      <c r="C18" s="45"/>
      <c r="D18" s="2" t="s">
        <v>14</v>
      </c>
      <c r="E18" s="5" t="s">
        <v>15</v>
      </c>
      <c r="F18" s="4" t="s">
        <v>18</v>
      </c>
      <c r="Q18" s="39"/>
    </row>
    <row r="19" spans="1:17" x14ac:dyDescent="0.25">
      <c r="A19" s="44"/>
      <c r="B19" s="44"/>
      <c r="C19" s="45"/>
      <c r="D19" s="33"/>
      <c r="E19" s="33"/>
      <c r="F19" s="33"/>
      <c r="Q19" s="39"/>
    </row>
    <row r="20" spans="1:17" x14ac:dyDescent="0.25">
      <c r="A20" t="s">
        <v>19</v>
      </c>
      <c r="B20" t="s">
        <v>20</v>
      </c>
      <c r="D20" s="9" t="e">
        <f>D8/D21</f>
        <v>#DIV/0!</v>
      </c>
      <c r="E20" s="9" t="e">
        <f>G8/E21</f>
        <v>#DIV/0!</v>
      </c>
      <c r="F20" s="9" t="e">
        <f>J8/F21</f>
        <v>#DIV/0!</v>
      </c>
      <c r="Q20" s="1"/>
    </row>
    <row r="21" spans="1:17" x14ac:dyDescent="0.25">
      <c r="A21" s="6" t="s">
        <v>24</v>
      </c>
      <c r="B21" t="s">
        <v>25</v>
      </c>
      <c r="C21" t="s">
        <v>10</v>
      </c>
      <c r="D21" s="8">
        <f>D22+D23</f>
        <v>0</v>
      </c>
      <c r="E21" s="5">
        <f>E22+E23</f>
        <v>0</v>
      </c>
      <c r="F21" s="4">
        <f>F22+F23</f>
        <v>0</v>
      </c>
    </row>
    <row r="22" spans="1:17" x14ac:dyDescent="0.25">
      <c r="A22" s="6" t="s">
        <v>30</v>
      </c>
      <c r="B22" t="s">
        <v>31</v>
      </c>
      <c r="C22" t="s">
        <v>10</v>
      </c>
      <c r="D22" s="31"/>
      <c r="E22" s="31"/>
      <c r="F22" s="31"/>
    </row>
    <row r="23" spans="1:17" x14ac:dyDescent="0.25">
      <c r="A23" s="6" t="s">
        <v>26</v>
      </c>
      <c r="B23" t="s">
        <v>27</v>
      </c>
      <c r="C23" t="s">
        <v>10</v>
      </c>
      <c r="D23" s="31"/>
      <c r="E23" s="31"/>
      <c r="F23" s="31"/>
      <c r="P23" s="39" t="s">
        <v>54</v>
      </c>
    </row>
    <row r="24" spans="1:17" x14ac:dyDescent="0.25">
      <c r="P24" s="39"/>
    </row>
    <row r="25" spans="1:17" x14ac:dyDescent="0.25">
      <c r="P25" s="39"/>
    </row>
    <row r="26" spans="1:17" x14ac:dyDescent="0.25">
      <c r="P26" s="39"/>
    </row>
  </sheetData>
  <mergeCells count="13">
    <mergeCell ref="D1:L1"/>
    <mergeCell ref="A1:C4"/>
    <mergeCell ref="P23:P26"/>
    <mergeCell ref="Q17:Q19"/>
    <mergeCell ref="D2:F2"/>
    <mergeCell ref="G2:I2"/>
    <mergeCell ref="E3:F3"/>
    <mergeCell ref="H3:I3"/>
    <mergeCell ref="A11:C12"/>
    <mergeCell ref="A18:C19"/>
    <mergeCell ref="J2:L2"/>
    <mergeCell ref="K3:L3"/>
    <mergeCell ref="A10:L10"/>
  </mergeCells>
  <conditionalFormatting sqref="D14:F14">
    <cfRule type="cellIs" dxfId="3" priority="5" operator="lessThanOrEqual">
      <formula>$C$13</formula>
    </cfRule>
    <cfRule type="cellIs" dxfId="2" priority="6" operator="greaterThan">
      <formula>$C$13</formula>
    </cfRule>
  </conditionalFormatting>
  <conditionalFormatting sqref="D20:F20">
    <cfRule type="cellIs" dxfId="1" priority="1" operator="lessThanOrEqual">
      <formula>$C$13</formula>
    </cfRule>
    <cfRule type="cellIs" dxfId="0" priority="2" operator="greaterThan">
      <formula>$C$13</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CA11-86C5-454E-A8C2-CB73D19CAD3A}">
  <dimension ref="A1:O10"/>
  <sheetViews>
    <sheetView zoomScaleNormal="100" workbookViewId="0">
      <selection activeCell="O2" sqref="O2"/>
    </sheetView>
  </sheetViews>
  <sheetFormatPr defaultRowHeight="15" x14ac:dyDescent="0.25"/>
  <cols>
    <col min="2" max="2" width="13.7109375" bestFit="1" customWidth="1"/>
  </cols>
  <sheetData>
    <row r="1" spans="1:15" ht="23.25" x14ac:dyDescent="0.35">
      <c r="A1" s="35"/>
      <c r="B1" s="35"/>
      <c r="C1" s="35"/>
      <c r="D1" s="35"/>
      <c r="E1" s="38" t="s">
        <v>50</v>
      </c>
      <c r="F1" s="38"/>
      <c r="G1" s="38"/>
      <c r="H1" s="38"/>
      <c r="I1" s="38"/>
      <c r="J1" s="38"/>
      <c r="K1" s="38"/>
      <c r="L1" s="38"/>
      <c r="M1" s="38"/>
    </row>
    <row r="2" spans="1:15" x14ac:dyDescent="0.25">
      <c r="A2" s="35"/>
      <c r="B2" s="35"/>
      <c r="C2" s="35"/>
      <c r="D2" s="35"/>
      <c r="E2" s="50" t="s">
        <v>14</v>
      </c>
      <c r="F2" s="51"/>
      <c r="G2" s="52"/>
      <c r="H2" s="42" t="s">
        <v>15</v>
      </c>
      <c r="I2" s="53"/>
      <c r="J2" s="43"/>
      <c r="K2" s="47" t="s">
        <v>18</v>
      </c>
      <c r="L2" s="49"/>
      <c r="M2" s="48"/>
      <c r="O2" t="s">
        <v>94</v>
      </c>
    </row>
    <row r="3" spans="1:15" x14ac:dyDescent="0.25">
      <c r="A3" s="35"/>
      <c r="B3" s="35"/>
      <c r="C3" s="35"/>
      <c r="D3" s="35"/>
      <c r="E3" s="2" t="s">
        <v>17</v>
      </c>
      <c r="F3" s="11"/>
      <c r="G3" s="11"/>
      <c r="H3" s="5" t="s">
        <v>17</v>
      </c>
      <c r="I3" s="12"/>
      <c r="J3" s="13"/>
      <c r="K3" s="4" t="s">
        <v>17</v>
      </c>
      <c r="L3" s="14"/>
      <c r="M3" s="15"/>
    </row>
    <row r="4" spans="1:15" x14ac:dyDescent="0.25">
      <c r="A4" s="35"/>
      <c r="B4" s="35"/>
      <c r="C4" s="35"/>
      <c r="D4" s="35"/>
      <c r="E4" s="2" t="s">
        <v>11</v>
      </c>
      <c r="F4" s="2" t="s">
        <v>12</v>
      </c>
      <c r="G4" s="2" t="s">
        <v>13</v>
      </c>
      <c r="H4" s="5" t="s">
        <v>11</v>
      </c>
      <c r="I4" s="5" t="s">
        <v>12</v>
      </c>
      <c r="J4" s="5" t="s">
        <v>13</v>
      </c>
      <c r="K4" s="4" t="s">
        <v>11</v>
      </c>
      <c r="L4" s="4" t="s">
        <v>12</v>
      </c>
      <c r="M4" s="4" t="s">
        <v>13</v>
      </c>
    </row>
    <row r="5" spans="1:15" x14ac:dyDescent="0.25">
      <c r="A5" t="s">
        <v>62</v>
      </c>
      <c r="B5" t="s">
        <v>1</v>
      </c>
      <c r="C5" t="s">
        <v>2</v>
      </c>
      <c r="E5" s="2">
        <f>E6+(E8*E7)</f>
        <v>0</v>
      </c>
      <c r="F5" s="2">
        <f>E5*1.1</f>
        <v>0</v>
      </c>
      <c r="G5" s="2">
        <f>E5*0.9</f>
        <v>0</v>
      </c>
      <c r="H5" s="5">
        <f>H6+(H8*H7)</f>
        <v>0</v>
      </c>
      <c r="I5" s="5">
        <f>H5*1.1</f>
        <v>0</v>
      </c>
      <c r="J5" s="5">
        <f>H5*0.9</f>
        <v>0</v>
      </c>
      <c r="K5" s="4">
        <f>K6+(K8*K7)</f>
        <v>0</v>
      </c>
      <c r="L5" s="4">
        <f>K5*1.1</f>
        <v>0</v>
      </c>
      <c r="M5" s="4">
        <f>K5*0.9</f>
        <v>0</v>
      </c>
    </row>
    <row r="6" spans="1:15" x14ac:dyDescent="0.25">
      <c r="A6" t="s">
        <v>61</v>
      </c>
      <c r="B6" t="s">
        <v>63</v>
      </c>
      <c r="C6" t="s">
        <v>2</v>
      </c>
      <c r="E6" s="31"/>
      <c r="F6" s="2"/>
      <c r="G6" s="2"/>
      <c r="H6" s="31"/>
      <c r="I6" s="5"/>
      <c r="J6" s="5"/>
      <c r="K6" s="31"/>
      <c r="L6" s="4"/>
      <c r="M6" s="4"/>
    </row>
    <row r="7" spans="1:15" x14ac:dyDescent="0.25">
      <c r="A7" t="s">
        <v>3</v>
      </c>
      <c r="B7" t="s">
        <v>7</v>
      </c>
      <c r="C7" t="s">
        <v>4</v>
      </c>
      <c r="E7" s="31"/>
      <c r="F7" s="2"/>
      <c r="G7" s="2"/>
      <c r="H7" s="31"/>
      <c r="I7" s="5"/>
      <c r="J7" s="5"/>
      <c r="K7" s="31"/>
      <c r="L7" s="4"/>
      <c r="M7" s="4"/>
    </row>
    <row r="8" spans="1:15" x14ac:dyDescent="0.25">
      <c r="A8" t="s">
        <v>5</v>
      </c>
      <c r="B8" t="s">
        <v>6</v>
      </c>
      <c r="C8" t="s">
        <v>10</v>
      </c>
      <c r="E8" s="2">
        <f>E9-E10</f>
        <v>0</v>
      </c>
      <c r="F8" s="2"/>
      <c r="G8" s="2"/>
      <c r="H8" s="5">
        <f>H9-H10</f>
        <v>0</v>
      </c>
      <c r="I8" s="5"/>
      <c r="J8" s="5"/>
      <c r="K8" s="4">
        <f>K9-K10</f>
        <v>0</v>
      </c>
      <c r="L8" s="4"/>
      <c r="M8" s="4"/>
    </row>
    <row r="9" spans="1:15" x14ac:dyDescent="0.25">
      <c r="A9" t="s">
        <v>55</v>
      </c>
      <c r="B9" t="s">
        <v>8</v>
      </c>
      <c r="C9" t="s">
        <v>10</v>
      </c>
      <c r="E9" s="31"/>
      <c r="F9" s="2"/>
      <c r="G9" s="2"/>
      <c r="H9" s="31"/>
      <c r="I9" s="5"/>
      <c r="J9" s="5"/>
      <c r="K9" s="31"/>
      <c r="L9" s="4"/>
      <c r="M9" s="4"/>
    </row>
    <row r="10" spans="1:15" x14ac:dyDescent="0.25">
      <c r="A10" t="s">
        <v>54</v>
      </c>
      <c r="B10" t="s">
        <v>9</v>
      </c>
      <c r="C10" t="s">
        <v>10</v>
      </c>
      <c r="E10" s="31"/>
      <c r="F10" s="2"/>
      <c r="G10" s="2"/>
      <c r="H10" s="31"/>
      <c r="I10" s="5"/>
      <c r="J10" s="5"/>
      <c r="K10" s="31"/>
      <c r="L10" s="4"/>
      <c r="M10" s="4"/>
    </row>
  </sheetData>
  <mergeCells count="5">
    <mergeCell ref="K2:M2"/>
    <mergeCell ref="E1:M1"/>
    <mergeCell ref="A1:D4"/>
    <mergeCell ref="E2:G2"/>
    <mergeCell ref="H2:J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8F88-5D62-4721-A270-317FB149B0F9}">
  <dimension ref="A1:H41"/>
  <sheetViews>
    <sheetView tabSelected="1" zoomScaleNormal="100" workbookViewId="0">
      <selection activeCell="D28" sqref="D28"/>
    </sheetView>
  </sheetViews>
  <sheetFormatPr defaultRowHeight="15" x14ac:dyDescent="0.25"/>
  <cols>
    <col min="2" max="2" width="29.42578125" bestFit="1" customWidth="1"/>
    <col min="4" max="4" width="10.28515625" customWidth="1"/>
    <col min="5" max="6" width="9.7109375" bestFit="1" customWidth="1"/>
  </cols>
  <sheetData>
    <row r="1" spans="1:8" ht="23.25" x14ac:dyDescent="0.35">
      <c r="A1" s="35"/>
      <c r="B1" s="35"/>
      <c r="C1" s="35"/>
      <c r="D1" s="38" t="s">
        <v>64</v>
      </c>
      <c r="E1" s="38"/>
      <c r="F1" s="38"/>
    </row>
    <row r="2" spans="1:8" x14ac:dyDescent="0.25">
      <c r="A2" s="35"/>
      <c r="B2" s="35"/>
      <c r="C2" s="35"/>
      <c r="D2" s="11" t="s">
        <v>14</v>
      </c>
      <c r="E2" s="24" t="s">
        <v>15</v>
      </c>
      <c r="F2" s="25" t="s">
        <v>18</v>
      </c>
      <c r="H2" t="s">
        <v>94</v>
      </c>
    </row>
    <row r="3" spans="1:8" x14ac:dyDescent="0.25">
      <c r="A3" s="35"/>
      <c r="B3" s="35"/>
      <c r="C3" s="35"/>
      <c r="D3" s="2" t="s">
        <v>17</v>
      </c>
      <c r="E3" s="5" t="s">
        <v>17</v>
      </c>
      <c r="F3" s="4" t="s">
        <v>17</v>
      </c>
    </row>
    <row r="4" spans="1:8" x14ac:dyDescent="0.25">
      <c r="A4" s="35"/>
      <c r="B4" s="35"/>
      <c r="C4" s="35"/>
      <c r="D4" s="11"/>
      <c r="E4" s="24"/>
      <c r="F4" s="4"/>
    </row>
    <row r="5" spans="1:8" x14ac:dyDescent="0.25">
      <c r="A5" t="s">
        <v>70</v>
      </c>
      <c r="B5" t="s">
        <v>71</v>
      </c>
      <c r="C5" t="s">
        <v>4</v>
      </c>
      <c r="D5" s="31"/>
      <c r="E5" s="32"/>
      <c r="F5" s="31"/>
    </row>
    <row r="6" spans="1:8" x14ac:dyDescent="0.25">
      <c r="A6" t="s">
        <v>3</v>
      </c>
      <c r="B6" t="s">
        <v>7</v>
      </c>
      <c r="C6" t="s">
        <v>69</v>
      </c>
      <c r="D6" s="2" t="e">
        <f>D5/D7</f>
        <v>#DIV/0!</v>
      </c>
      <c r="E6" s="24" t="e">
        <f t="shared" ref="E6:F6" si="0">E5/E7</f>
        <v>#DIV/0!</v>
      </c>
      <c r="F6" s="4" t="e">
        <f t="shared" si="0"/>
        <v>#DIV/0!</v>
      </c>
    </row>
    <row r="7" spans="1:8" x14ac:dyDescent="0.25">
      <c r="A7" s="74" t="s">
        <v>73</v>
      </c>
      <c r="B7" s="74" t="s">
        <v>74</v>
      </c>
      <c r="C7" s="6" t="s">
        <v>100</v>
      </c>
      <c r="D7" s="76">
        <f>D10-D12</f>
        <v>0</v>
      </c>
      <c r="E7" s="77">
        <f>E10-E12</f>
        <v>0</v>
      </c>
      <c r="F7" s="78">
        <f>F10-F12</f>
        <v>0</v>
      </c>
    </row>
    <row r="8" spans="1:8" x14ac:dyDescent="0.25">
      <c r="A8" s="74"/>
      <c r="B8" s="74"/>
      <c r="C8" t="s">
        <v>68</v>
      </c>
      <c r="D8" s="76">
        <f>D7*(180/D14)</f>
        <v>0</v>
      </c>
      <c r="E8" s="77">
        <f>E7*(180/$D$14)</f>
        <v>0</v>
      </c>
      <c r="F8" s="78">
        <f>F7*(180/$D$14)</f>
        <v>0</v>
      </c>
    </row>
    <row r="9" spans="1:8" x14ac:dyDescent="0.25">
      <c r="A9" s="75" t="s">
        <v>65</v>
      </c>
      <c r="B9" s="74" t="s">
        <v>72</v>
      </c>
      <c r="C9" t="s">
        <v>68</v>
      </c>
      <c r="D9" s="79"/>
      <c r="E9" s="79"/>
      <c r="F9" s="79"/>
    </row>
    <row r="10" spans="1:8" x14ac:dyDescent="0.25">
      <c r="A10" s="75"/>
      <c r="B10" s="74"/>
      <c r="C10" t="s">
        <v>100</v>
      </c>
      <c r="D10" s="76">
        <f>D9*(D14/180)</f>
        <v>0</v>
      </c>
      <c r="E10" s="77">
        <f t="shared" ref="E10:F10" si="1">E9*(E14/180)</f>
        <v>0</v>
      </c>
      <c r="F10" s="78">
        <f t="shared" si="1"/>
        <v>0</v>
      </c>
    </row>
    <row r="11" spans="1:8" x14ac:dyDescent="0.25">
      <c r="A11" s="74" t="s">
        <v>66</v>
      </c>
      <c r="B11" t="s">
        <v>67</v>
      </c>
      <c r="C11" t="s">
        <v>68</v>
      </c>
      <c r="D11" s="79"/>
      <c r="E11" s="79"/>
      <c r="F11" s="79"/>
    </row>
    <row r="12" spans="1:8" x14ac:dyDescent="0.25">
      <c r="A12" s="74"/>
      <c r="C12" t="s">
        <v>100</v>
      </c>
      <c r="D12" s="76">
        <f>D11*(D16/180)</f>
        <v>0</v>
      </c>
      <c r="E12" s="77">
        <f t="shared" ref="E12" si="2">E11*(E16/180)</f>
        <v>0</v>
      </c>
      <c r="F12" s="78">
        <f t="shared" ref="F12" si="3">F11*(F16/180)</f>
        <v>0</v>
      </c>
    </row>
    <row r="13" spans="1:8" x14ac:dyDescent="0.25">
      <c r="A13" t="s">
        <v>75</v>
      </c>
      <c r="B13" t="s">
        <v>76</v>
      </c>
      <c r="C13" t="s">
        <v>10</v>
      </c>
      <c r="D13" s="31"/>
      <c r="E13" s="31"/>
      <c r="F13" s="31"/>
    </row>
    <row r="14" spans="1:8" x14ac:dyDescent="0.25">
      <c r="A14" s="26" t="s">
        <v>77</v>
      </c>
      <c r="B14" s="27" t="s">
        <v>78</v>
      </c>
      <c r="C14" s="27"/>
      <c r="D14" s="76">
        <v>3.14</v>
      </c>
      <c r="E14" s="77"/>
      <c r="F14" s="78"/>
    </row>
    <row r="15" spans="1:8" x14ac:dyDescent="0.25">
      <c r="A15" s="6" t="s">
        <v>85</v>
      </c>
      <c r="B15" t="s">
        <v>87</v>
      </c>
      <c r="C15" t="s">
        <v>10</v>
      </c>
      <c r="D15" s="31"/>
      <c r="E15" s="31"/>
      <c r="F15" s="31"/>
    </row>
    <row r="16" spans="1:8" x14ac:dyDescent="0.25">
      <c r="A16" s="6" t="s">
        <v>86</v>
      </c>
      <c r="B16" t="s">
        <v>88</v>
      </c>
      <c r="C16" t="s">
        <v>10</v>
      </c>
      <c r="D16" s="31"/>
      <c r="E16" s="31"/>
      <c r="F16" s="31"/>
    </row>
    <row r="17" spans="1:6" x14ac:dyDescent="0.25">
      <c r="A17" s="26" t="s">
        <v>83</v>
      </c>
      <c r="B17" s="27" t="s">
        <v>84</v>
      </c>
      <c r="C17" s="27" t="s">
        <v>10</v>
      </c>
      <c r="D17" s="76">
        <f>(D15+D16)/2</f>
        <v>0</v>
      </c>
      <c r="E17" s="77">
        <f t="shared" ref="E17:F17" si="4">(E15+E16)/2</f>
        <v>0</v>
      </c>
      <c r="F17" s="78">
        <f t="shared" si="4"/>
        <v>0</v>
      </c>
    </row>
    <row r="18" spans="1:6" x14ac:dyDescent="0.25">
      <c r="A18" s="6" t="s">
        <v>79</v>
      </c>
      <c r="B18" t="s">
        <v>80</v>
      </c>
      <c r="C18" t="s">
        <v>10</v>
      </c>
      <c r="D18" s="31"/>
      <c r="E18" s="31"/>
      <c r="F18" s="31"/>
    </row>
    <row r="19" spans="1:6" x14ac:dyDescent="0.25">
      <c r="A19" s="26" t="s">
        <v>93</v>
      </c>
      <c r="B19" s="27"/>
      <c r="C19" s="27"/>
      <c r="D19" s="76">
        <f>D18^3</f>
        <v>0</v>
      </c>
      <c r="E19" s="24">
        <f t="shared" ref="E19:F19" si="5">E18^3</f>
        <v>0</v>
      </c>
      <c r="F19" s="78">
        <f t="shared" si="5"/>
        <v>0</v>
      </c>
    </row>
    <row r="20" spans="1:6" x14ac:dyDescent="0.25">
      <c r="A20" s="26" t="s">
        <v>89</v>
      </c>
      <c r="B20" s="27" t="s">
        <v>90</v>
      </c>
      <c r="C20" s="27"/>
      <c r="D20" s="76" t="e">
        <f>((4*D22)-D21-1)/(4*D21*(D21-1))</f>
        <v>#DIV/0!</v>
      </c>
      <c r="E20" s="24" t="e">
        <f t="shared" ref="E20:F20" si="6">((4*E22)-E21-1)/(4*E21*(E21-1))</f>
        <v>#DIV/0!</v>
      </c>
      <c r="F20" s="78" t="e">
        <f t="shared" si="6"/>
        <v>#DIV/0!</v>
      </c>
    </row>
    <row r="21" spans="1:6" x14ac:dyDescent="0.25">
      <c r="A21" s="26" t="s">
        <v>44</v>
      </c>
      <c r="B21" s="27" t="s">
        <v>91</v>
      </c>
      <c r="C21" s="27"/>
      <c r="D21" s="76" t="e">
        <f>D17/D18</f>
        <v>#DIV/0!</v>
      </c>
      <c r="E21" s="24" t="e">
        <f t="shared" ref="E21:F21" si="7">E17/E18</f>
        <v>#DIV/0!</v>
      </c>
      <c r="F21" s="78" t="e">
        <f t="shared" si="7"/>
        <v>#DIV/0!</v>
      </c>
    </row>
    <row r="22" spans="1:6" x14ac:dyDescent="0.25">
      <c r="A22" s="26" t="s">
        <v>92</v>
      </c>
      <c r="B22" s="27"/>
      <c r="C22" s="27"/>
      <c r="D22" s="76" t="e">
        <f>D21^2</f>
        <v>#DIV/0!</v>
      </c>
      <c r="E22" s="24" t="e">
        <f t="shared" ref="E22:F22" si="8">E21^2</f>
        <v>#DIV/0!</v>
      </c>
      <c r="F22" s="78" t="e">
        <f t="shared" si="8"/>
        <v>#DIV/0!</v>
      </c>
    </row>
    <row r="23" spans="1:6" x14ac:dyDescent="0.25">
      <c r="A23" s="28" t="s">
        <v>81</v>
      </c>
      <c r="B23" s="29" t="s">
        <v>82</v>
      </c>
      <c r="C23" s="29" t="s">
        <v>4</v>
      </c>
      <c r="D23" s="76" t="e">
        <f>D20*(32/($D$14*D19))</f>
        <v>#DIV/0!</v>
      </c>
      <c r="E23" s="24" t="e">
        <f t="shared" ref="E23:F23" si="9">E20*(32/($D$14*E19))</f>
        <v>#DIV/0!</v>
      </c>
      <c r="F23" s="78" t="e">
        <f t="shared" si="9"/>
        <v>#DIV/0!</v>
      </c>
    </row>
    <row r="24" spans="1:6" x14ac:dyDescent="0.25">
      <c r="A24" s="28" t="s">
        <v>0</v>
      </c>
      <c r="B24" s="29" t="s">
        <v>1</v>
      </c>
      <c r="C24" s="29" t="s">
        <v>2</v>
      </c>
      <c r="D24" s="76" t="e">
        <f>($D$14/32)*(D19/D13)*D23</f>
        <v>#DIV/0!</v>
      </c>
      <c r="E24" s="24" t="e">
        <f>($D$14/32)*(E19/E13)*E23</f>
        <v>#DIV/0!</v>
      </c>
      <c r="F24" s="78" t="e">
        <f>($D$14/32)*(F19/F13)*F23</f>
        <v>#DIV/0!</v>
      </c>
    </row>
    <row r="25" spans="1:6" x14ac:dyDescent="0.25">
      <c r="A25" s="29"/>
      <c r="B25" s="29"/>
      <c r="C25" s="29"/>
    </row>
    <row r="27" spans="1:6" x14ac:dyDescent="0.25">
      <c r="A27" s="69" t="s">
        <v>95</v>
      </c>
      <c r="B27" s="69"/>
      <c r="C27" s="69"/>
      <c r="D27" s="69"/>
      <c r="E27" s="69"/>
      <c r="F27" s="69"/>
    </row>
    <row r="28" spans="1:6" x14ac:dyDescent="0.25">
      <c r="A28" s="70" t="s">
        <v>96</v>
      </c>
      <c r="B28" s="9" t="s">
        <v>97</v>
      </c>
      <c r="C28" s="9" t="s">
        <v>4</v>
      </c>
      <c r="D28" s="71" t="e">
        <f>D7*D6</f>
        <v>#DIV/0!</v>
      </c>
      <c r="E28" s="72" t="e">
        <f t="shared" ref="E28:F28" si="10">E7*E6</f>
        <v>#DIV/0!</v>
      </c>
      <c r="F28" s="73" t="e">
        <f t="shared" si="10"/>
        <v>#DIV/0!</v>
      </c>
    </row>
    <row r="30" spans="1:6" x14ac:dyDescent="0.25">
      <c r="A30" s="69" t="s">
        <v>101</v>
      </c>
      <c r="B30" s="69"/>
      <c r="C30" s="69"/>
      <c r="D30" s="69"/>
      <c r="E30" s="69"/>
      <c r="F30" s="69"/>
    </row>
    <row r="31" spans="1:6" x14ac:dyDescent="0.25">
      <c r="A31" s="70" t="s">
        <v>96</v>
      </c>
      <c r="B31" s="9" t="s">
        <v>97</v>
      </c>
      <c r="C31" s="9" t="s">
        <v>4</v>
      </c>
      <c r="D31" s="71" t="e">
        <f>D24*D13</f>
        <v>#DIV/0!</v>
      </c>
      <c r="E31" s="72" t="e">
        <f t="shared" ref="E31:F31" si="11">E24*E13</f>
        <v>#DIV/0!</v>
      </c>
      <c r="F31" s="73" t="e">
        <f t="shared" si="11"/>
        <v>#DIV/0!</v>
      </c>
    </row>
    <row r="32" spans="1:6" x14ac:dyDescent="0.25">
      <c r="A32" s="80"/>
      <c r="B32" s="80"/>
      <c r="C32" s="80"/>
      <c r="D32" s="80"/>
      <c r="E32" s="80"/>
      <c r="F32" s="80"/>
    </row>
    <row r="33" spans="1:3" x14ac:dyDescent="0.25">
      <c r="A33" s="6"/>
    </row>
    <row r="34" spans="1:3" x14ac:dyDescent="0.25">
      <c r="A34" s="6"/>
      <c r="C34" s="6"/>
    </row>
    <row r="37" spans="1:3" x14ac:dyDescent="0.25">
      <c r="A37" s="6"/>
    </row>
    <row r="38" spans="1:3" x14ac:dyDescent="0.25">
      <c r="A38" s="6"/>
    </row>
    <row r="39" spans="1:3" x14ac:dyDescent="0.25">
      <c r="A39" s="6"/>
    </row>
    <row r="40" spans="1:3" x14ac:dyDescent="0.25">
      <c r="A40" s="6"/>
    </row>
    <row r="41" spans="1:3" x14ac:dyDescent="0.25">
      <c r="A41" s="6"/>
    </row>
  </sheetData>
  <mergeCells count="9">
    <mergeCell ref="B7:B8"/>
    <mergeCell ref="A7:A8"/>
    <mergeCell ref="D1:F1"/>
    <mergeCell ref="A1:C4"/>
    <mergeCell ref="A27:F27"/>
    <mergeCell ref="A30:F30"/>
    <mergeCell ref="B9:B10"/>
    <mergeCell ref="A9:A10"/>
    <mergeCell ref="A11:A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8BD0-50C1-483E-BE7C-AFEDD8C87FD2}">
  <dimension ref="A1:L33"/>
  <sheetViews>
    <sheetView zoomScaleNormal="100" workbookViewId="0">
      <selection activeCell="N16" sqref="N16"/>
    </sheetView>
  </sheetViews>
  <sheetFormatPr defaultRowHeight="15" x14ac:dyDescent="0.25"/>
  <cols>
    <col min="2" max="2" width="47.85546875" customWidth="1"/>
  </cols>
  <sheetData>
    <row r="1" spans="1:12" ht="23.25" customHeight="1" x14ac:dyDescent="0.25">
      <c r="A1" s="54"/>
      <c r="B1" s="55"/>
      <c r="C1" s="60" t="s">
        <v>51</v>
      </c>
      <c r="D1" s="61"/>
      <c r="E1" s="61"/>
      <c r="F1" s="61"/>
      <c r="G1" s="61"/>
      <c r="H1" s="61"/>
      <c r="I1" s="61"/>
      <c r="J1" s="61"/>
      <c r="K1" s="62"/>
    </row>
    <row r="2" spans="1:12" ht="18.75" customHeight="1" x14ac:dyDescent="0.25">
      <c r="A2" s="56"/>
      <c r="B2" s="35"/>
      <c r="C2" s="63"/>
      <c r="D2" s="64"/>
      <c r="E2" s="64"/>
      <c r="F2" s="64"/>
      <c r="G2" s="64"/>
      <c r="H2" s="64"/>
      <c r="I2" s="64"/>
      <c r="J2" s="64"/>
      <c r="K2" s="65"/>
    </row>
    <row r="3" spans="1:12" x14ac:dyDescent="0.25">
      <c r="A3" s="56"/>
      <c r="B3" s="35"/>
      <c r="C3" s="63"/>
      <c r="D3" s="64"/>
      <c r="E3" s="64"/>
      <c r="F3" s="64"/>
      <c r="G3" s="64"/>
      <c r="H3" s="64"/>
      <c r="I3" s="64"/>
      <c r="J3" s="64"/>
      <c r="K3" s="65"/>
    </row>
    <row r="4" spans="1:12" ht="15.75" thickBot="1" x14ac:dyDescent="0.3">
      <c r="A4" s="56"/>
      <c r="B4" s="35"/>
      <c r="C4" s="66"/>
      <c r="D4" s="67"/>
      <c r="E4" s="67"/>
      <c r="F4" s="67"/>
      <c r="G4" s="67"/>
      <c r="H4" s="67"/>
      <c r="I4" s="67"/>
      <c r="J4" s="67"/>
      <c r="K4" s="68"/>
    </row>
    <row r="5" spans="1:12" ht="15.75" thickBot="1" x14ac:dyDescent="0.3">
      <c r="A5" s="57" t="s">
        <v>52</v>
      </c>
      <c r="B5" s="58"/>
      <c r="C5" s="58"/>
      <c r="D5" s="58"/>
      <c r="E5" s="58"/>
      <c r="F5" s="58"/>
      <c r="G5" s="58"/>
      <c r="H5" s="58"/>
      <c r="I5" s="58"/>
      <c r="J5" s="58"/>
      <c r="K5" s="59"/>
      <c r="L5" t="s">
        <v>94</v>
      </c>
    </row>
    <row r="6" spans="1:12" x14ac:dyDescent="0.25">
      <c r="A6" s="18" t="s">
        <v>0</v>
      </c>
      <c r="B6" t="s">
        <v>38</v>
      </c>
      <c r="C6" t="s">
        <v>2</v>
      </c>
      <c r="D6" s="30"/>
      <c r="K6" s="17"/>
    </row>
    <row r="7" spans="1:12" ht="18" x14ac:dyDescent="0.35">
      <c r="A7" s="18" t="s">
        <v>40</v>
      </c>
      <c r="B7" t="s">
        <v>41</v>
      </c>
      <c r="C7" t="s">
        <v>2</v>
      </c>
      <c r="D7" t="e">
        <f>(D10/D11)*D6</f>
        <v>#DIV/0!</v>
      </c>
      <c r="K7" s="17"/>
    </row>
    <row r="8" spans="1:12" ht="18" x14ac:dyDescent="0.35">
      <c r="A8" s="18" t="s">
        <v>39</v>
      </c>
      <c r="B8" t="s">
        <v>42</v>
      </c>
      <c r="C8" t="s">
        <v>2</v>
      </c>
      <c r="D8" t="e">
        <f>(D9/D11)*D6</f>
        <v>#DIV/0!</v>
      </c>
      <c r="K8" s="17"/>
    </row>
    <row r="9" spans="1:12" x14ac:dyDescent="0.25">
      <c r="A9" s="18" t="s">
        <v>48</v>
      </c>
      <c r="B9" s="16" t="s">
        <v>45</v>
      </c>
      <c r="C9" t="s">
        <v>10</v>
      </c>
      <c r="D9" s="30"/>
      <c r="K9" s="17"/>
    </row>
    <row r="10" spans="1:12" x14ac:dyDescent="0.25">
      <c r="A10" s="18" t="s">
        <v>43</v>
      </c>
      <c r="B10" s="16" t="s">
        <v>46</v>
      </c>
      <c r="C10" t="s">
        <v>10</v>
      </c>
      <c r="D10" s="30"/>
      <c r="K10" s="17"/>
    </row>
    <row r="11" spans="1:12" x14ac:dyDescent="0.25">
      <c r="A11" s="18" t="s">
        <v>44</v>
      </c>
      <c r="B11" t="s">
        <v>47</v>
      </c>
      <c r="C11" t="s">
        <v>10</v>
      </c>
      <c r="D11" s="30"/>
      <c r="K11" s="17"/>
    </row>
    <row r="12" spans="1:12" x14ac:dyDescent="0.25">
      <c r="A12" s="18"/>
      <c r="K12" s="17"/>
    </row>
    <row r="13" spans="1:12" x14ac:dyDescent="0.25">
      <c r="A13" s="18"/>
      <c r="K13" s="17"/>
    </row>
    <row r="14" spans="1:12" x14ac:dyDescent="0.25">
      <c r="A14" s="18"/>
      <c r="K14" s="17"/>
    </row>
    <row r="15" spans="1:12" x14ac:dyDescent="0.25">
      <c r="A15" s="18"/>
      <c r="K15" s="17"/>
    </row>
    <row r="16" spans="1:12" x14ac:dyDescent="0.25">
      <c r="A16" s="18"/>
      <c r="K16" s="17"/>
    </row>
    <row r="17" spans="1:11" ht="15.75" thickBot="1" x14ac:dyDescent="0.3">
      <c r="A17" s="19"/>
      <c r="B17" s="20"/>
      <c r="C17" s="20"/>
      <c r="D17" s="20"/>
      <c r="E17" s="20"/>
      <c r="F17" s="20"/>
      <c r="G17" s="20"/>
      <c r="H17" s="20"/>
      <c r="I17" s="20"/>
      <c r="J17" s="20"/>
      <c r="K17" s="21"/>
    </row>
    <row r="18" spans="1:11" ht="15.75" thickBot="1" x14ac:dyDescent="0.3">
      <c r="A18" s="57" t="s">
        <v>53</v>
      </c>
      <c r="B18" s="58"/>
      <c r="C18" s="58"/>
      <c r="D18" s="58"/>
      <c r="E18" s="58"/>
      <c r="F18" s="58"/>
      <c r="G18" s="58"/>
      <c r="H18" s="58"/>
      <c r="I18" s="58"/>
      <c r="J18" s="58"/>
      <c r="K18" s="59"/>
    </row>
    <row r="19" spans="1:11" x14ac:dyDescent="0.25">
      <c r="A19" s="18" t="s">
        <v>0</v>
      </c>
      <c r="B19" t="s">
        <v>38</v>
      </c>
      <c r="C19" t="s">
        <v>2</v>
      </c>
      <c r="D19" s="30"/>
      <c r="K19" s="17"/>
    </row>
    <row r="20" spans="1:11" ht="18" x14ac:dyDescent="0.35">
      <c r="A20" s="18" t="s">
        <v>40</v>
      </c>
      <c r="B20" t="s">
        <v>41</v>
      </c>
      <c r="C20" t="s">
        <v>2</v>
      </c>
      <c r="D20" t="e">
        <f>(D23/D24)*D19</f>
        <v>#DIV/0!</v>
      </c>
      <c r="K20" s="17"/>
    </row>
    <row r="21" spans="1:11" ht="18" x14ac:dyDescent="0.35">
      <c r="A21" s="18" t="s">
        <v>39</v>
      </c>
      <c r="B21" t="s">
        <v>42</v>
      </c>
      <c r="C21" t="s">
        <v>2</v>
      </c>
      <c r="D21" t="e">
        <f>(D22/D24)*D19</f>
        <v>#DIV/0!</v>
      </c>
      <c r="K21" s="17"/>
    </row>
    <row r="22" spans="1:11" x14ac:dyDescent="0.25">
      <c r="A22" s="18" t="s">
        <v>48</v>
      </c>
      <c r="B22" s="16" t="s">
        <v>45</v>
      </c>
      <c r="C22" t="s">
        <v>10</v>
      </c>
      <c r="D22" s="30"/>
      <c r="K22" s="17"/>
    </row>
    <row r="23" spans="1:11" x14ac:dyDescent="0.25">
      <c r="A23" s="18" t="s">
        <v>43</v>
      </c>
      <c r="B23" s="16" t="s">
        <v>46</v>
      </c>
      <c r="C23" t="s">
        <v>10</v>
      </c>
      <c r="D23" s="30"/>
      <c r="K23" s="17"/>
    </row>
    <row r="24" spans="1:11" x14ac:dyDescent="0.25">
      <c r="A24" s="18" t="s">
        <v>44</v>
      </c>
      <c r="B24" t="s">
        <v>47</v>
      </c>
      <c r="C24" t="s">
        <v>10</v>
      </c>
      <c r="D24" s="30"/>
      <c r="K24" s="17"/>
    </row>
    <row r="25" spans="1:11" x14ac:dyDescent="0.25">
      <c r="A25" s="18"/>
      <c r="K25" s="17"/>
    </row>
    <row r="26" spans="1:11" x14ac:dyDescent="0.25">
      <c r="A26" s="18"/>
      <c r="K26" s="17"/>
    </row>
    <row r="27" spans="1:11" x14ac:dyDescent="0.25">
      <c r="A27" s="18"/>
      <c r="K27" s="17"/>
    </row>
    <row r="28" spans="1:11" x14ac:dyDescent="0.25">
      <c r="A28" s="18"/>
      <c r="K28" s="17"/>
    </row>
    <row r="29" spans="1:11" x14ac:dyDescent="0.25">
      <c r="A29" s="18"/>
      <c r="K29" s="17"/>
    </row>
    <row r="30" spans="1:11" x14ac:dyDescent="0.25">
      <c r="A30" s="18"/>
      <c r="K30" s="17"/>
    </row>
    <row r="31" spans="1:11" x14ac:dyDescent="0.25">
      <c r="A31" s="18"/>
      <c r="K31" s="17"/>
    </row>
    <row r="32" spans="1:11" x14ac:dyDescent="0.25">
      <c r="A32" s="18"/>
      <c r="K32" s="17"/>
    </row>
    <row r="33" spans="1:11" ht="15.75" thickBot="1" x14ac:dyDescent="0.3">
      <c r="A33" s="19"/>
      <c r="B33" s="20"/>
      <c r="C33" s="20"/>
      <c r="D33" s="20"/>
      <c r="E33" s="20"/>
      <c r="F33" s="20"/>
      <c r="G33" s="20"/>
      <c r="H33" s="20"/>
      <c r="I33" s="20"/>
      <c r="J33" s="20"/>
      <c r="K33" s="21"/>
    </row>
  </sheetData>
  <mergeCells count="4">
    <mergeCell ref="A1:B4"/>
    <mergeCell ref="A5:K5"/>
    <mergeCell ref="A18:K18"/>
    <mergeCell ref="C1:K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7CE4F-6897-479C-95EF-523C8661FD77}">
  <dimension ref="A1:B3"/>
  <sheetViews>
    <sheetView zoomScale="85" zoomScaleNormal="85" workbookViewId="0">
      <selection activeCell="J42" sqref="J42"/>
    </sheetView>
  </sheetViews>
  <sheetFormatPr defaultRowHeight="15" x14ac:dyDescent="0.25"/>
  <sheetData>
    <row r="1" spans="1:2" x14ac:dyDescent="0.25">
      <c r="A1" t="s">
        <v>34</v>
      </c>
    </row>
    <row r="2" spans="1:2" x14ac:dyDescent="0.25">
      <c r="A2" t="s">
        <v>35</v>
      </c>
    </row>
    <row r="3" spans="1:2" x14ac:dyDescent="0.25">
      <c r="A3" t="s">
        <v>37</v>
      </c>
      <c r="B3" s="10" t="s">
        <v>36</v>
      </c>
    </row>
  </sheetData>
  <hyperlinks>
    <hyperlink ref="B3" r:id="rId1" xr:uid="{C82E6D5A-B0B3-426A-9DD9-AA1BF40A085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Compression Spring</vt:lpstr>
      <vt:lpstr>Tension Spring</vt:lpstr>
      <vt:lpstr>Torsion Spring</vt:lpstr>
      <vt:lpstr>Bearings</vt:lpstr>
      <vt:lpstr>Help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Dunn</cp:lastModifiedBy>
  <dcterms:created xsi:type="dcterms:W3CDTF">2023-07-13T18:38:49Z</dcterms:created>
  <dcterms:modified xsi:type="dcterms:W3CDTF">2023-10-05T19:13:15Z</dcterms:modified>
</cp:coreProperties>
</file>